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/>
  <bookViews>
    <workbookView xWindow="0" yWindow="120" windowWidth="14235" windowHeight="7680"/>
  </bookViews>
  <sheets>
    <sheet name="Index" sheetId="12" r:id="rId1"/>
    <sheet name="Setare fisier" sheetId="37" r:id="rId2"/>
    <sheet name="Colectare date anual" sheetId="28" state="hidden" r:id="rId3"/>
    <sheet name="Raport Anual" sheetId="27" r:id="rId4"/>
    <sheet name="Raport Lunar" sheetId="36" r:id="rId5"/>
    <sheet name="Economii" sheetId="26" r:id="rId6"/>
    <sheet name="Balanta Ianuarie" sheetId="35" r:id="rId7"/>
    <sheet name="Balanta Februarie" sheetId="33" r:id="rId8"/>
    <sheet name="Balanta Martie" sheetId="31" r:id="rId9"/>
    <sheet name="Balanta Aprilie" sheetId="29" r:id="rId10"/>
    <sheet name="Balanta Mai" sheetId="2" r:id="rId11"/>
    <sheet name="Balanta Iunie" sheetId="3" r:id="rId12"/>
    <sheet name="Balanta Iulie" sheetId="4" r:id="rId13"/>
    <sheet name="Balanta August" sheetId="16" r:id="rId14"/>
    <sheet name="Balanta Septembrie" sheetId="18" r:id="rId15"/>
    <sheet name="Balanta Octombrie" sheetId="20" r:id="rId16"/>
    <sheet name="Balanta Noiembrie" sheetId="22" r:id="rId17"/>
    <sheet name="Balanta Decembrie" sheetId="24" r:id="rId18"/>
  </sheets>
  <definedNames>
    <definedName name="_xlnm._FilterDatabase" localSheetId="9" hidden="1">'Balanta Aprilie'!$A$20:$F$20</definedName>
    <definedName name="_xlnm._FilterDatabase" localSheetId="7" hidden="1">'Balanta Februarie'!$A$20:$F$20</definedName>
    <definedName name="_xlnm._FilterDatabase" localSheetId="6" hidden="1">'Balanta Ianuarie'!$A$20:$F$20</definedName>
    <definedName name="_xlnm._FilterDatabase" localSheetId="11" hidden="1">'Balanta Iunie'!$A$16:$F$16</definedName>
    <definedName name="_xlnm._FilterDatabase" localSheetId="10" hidden="1">'Balanta Mai'!$A$20:$F$20</definedName>
    <definedName name="_xlnm._FilterDatabase" localSheetId="8" hidden="1">'Balanta Martie'!$A$20:$F$20</definedName>
    <definedName name="_xlnm._FilterDatabase" localSheetId="5" hidden="1">Economii!$A$11:$J$11</definedName>
    <definedName name="_xlnm._FilterDatabase" localSheetId="1" hidden="1">'Setare fisier'!$A$16:$N$16</definedName>
    <definedName name="Lista_luni">'Colectare date anual'!$C$3:$N$3</definedName>
    <definedName name="Lista_titulari">'Setare fisier'!$B$6:$C$6</definedName>
  </definedNames>
  <calcPr calcId="125725"/>
  <pivotCaches>
    <pivotCache cacheId="0" r:id="rId19"/>
    <pivotCache cacheId="1" r:id="rId20"/>
  </pivotCaches>
</workbook>
</file>

<file path=xl/calcChain.xml><?xml version="1.0" encoding="utf-8"?>
<calcChain xmlns="http://schemas.openxmlformats.org/spreadsheetml/2006/main">
  <c r="N5" i="28"/>
  <c r="N4"/>
  <c r="M5"/>
  <c r="M4"/>
  <c r="L5"/>
  <c r="L4"/>
  <c r="K5"/>
  <c r="K4"/>
  <c r="J5"/>
  <c r="J4"/>
  <c r="I5"/>
  <c r="I4"/>
  <c r="H5"/>
  <c r="H4"/>
  <c r="G5"/>
  <c r="G4"/>
  <c r="F5"/>
  <c r="F4"/>
  <c r="E5"/>
  <c r="E4"/>
  <c r="D5"/>
  <c r="D4"/>
  <c r="C5"/>
  <c r="C4"/>
  <c r="F21" i="31"/>
  <c r="F21" i="29"/>
  <c r="F21" i="2"/>
  <c r="F21" i="3"/>
  <c r="F21" i="4"/>
  <c r="F21" i="16"/>
  <c r="F21" i="18"/>
  <c r="F21" i="20"/>
  <c r="F21" i="22"/>
  <c r="F21" i="24"/>
  <c r="F21" i="33"/>
  <c r="C21" i="31"/>
  <c r="C21" i="29"/>
  <c r="C21" i="2"/>
  <c r="C21" i="3"/>
  <c r="C21" i="4"/>
  <c r="C21" i="16"/>
  <c r="C21" i="18"/>
  <c r="C21" i="20"/>
  <c r="C21" i="22"/>
  <c r="C21" i="24"/>
  <c r="C21" i="33"/>
  <c r="C61" i="28"/>
  <c r="D61"/>
  <c r="E61"/>
  <c r="F61"/>
  <c r="G61"/>
  <c r="H61"/>
  <c r="I61"/>
  <c r="J61"/>
  <c r="K61"/>
  <c r="O61" s="1"/>
  <c r="L61"/>
  <c r="M61"/>
  <c r="N61"/>
  <c r="P61"/>
  <c r="C11"/>
  <c r="D11"/>
  <c r="E11"/>
  <c r="F11"/>
  <c r="G11"/>
  <c r="H11"/>
  <c r="I11"/>
  <c r="J11"/>
  <c r="K11"/>
  <c r="L11"/>
  <c r="M11"/>
  <c r="N11"/>
  <c r="P11"/>
  <c r="F21" i="35"/>
  <c r="C21"/>
  <c r="C57" i="31"/>
  <c r="E97" i="28" s="1"/>
  <c r="C57" i="29"/>
  <c r="F97" i="28" s="1"/>
  <c r="C57" i="2"/>
  <c r="G97" i="28" s="1"/>
  <c r="C57" i="3"/>
  <c r="H97" i="28" s="1"/>
  <c r="C57" i="4"/>
  <c r="I97" i="28" s="1"/>
  <c r="C57" i="16"/>
  <c r="F57" s="1"/>
  <c r="C57" i="18"/>
  <c r="F57" s="1"/>
  <c r="C57" i="20"/>
  <c r="L97" i="28" s="1"/>
  <c r="C57" i="22"/>
  <c r="M97" i="28" s="1"/>
  <c r="C57" i="24"/>
  <c r="F57" s="1"/>
  <c r="C57" i="33"/>
  <c r="D97" i="28" s="1"/>
  <c r="C56" i="31"/>
  <c r="F56" s="1"/>
  <c r="F57" i="29"/>
  <c r="C56"/>
  <c r="F56" s="1"/>
  <c r="F57" i="2"/>
  <c r="C56"/>
  <c r="F56" s="1"/>
  <c r="C56" i="3"/>
  <c r="F56" s="1"/>
  <c r="C56" i="4"/>
  <c r="F56" s="1"/>
  <c r="C56" i="16"/>
  <c r="F56" s="1"/>
  <c r="C56" i="18"/>
  <c r="F56" s="1"/>
  <c r="F57" i="20"/>
  <c r="C56"/>
  <c r="F56" s="1"/>
  <c r="C56" i="22"/>
  <c r="F56" s="1"/>
  <c r="C56" i="24"/>
  <c r="F56" s="1"/>
  <c r="C56" i="33"/>
  <c r="F56" s="1"/>
  <c r="J97" i="28"/>
  <c r="C46"/>
  <c r="D46"/>
  <c r="E46"/>
  <c r="F46"/>
  <c r="G46"/>
  <c r="H46"/>
  <c r="I46"/>
  <c r="J46"/>
  <c r="K46"/>
  <c r="L46"/>
  <c r="M46"/>
  <c r="N46"/>
  <c r="C47"/>
  <c r="D47"/>
  <c r="E47"/>
  <c r="F47"/>
  <c r="G47"/>
  <c r="H47"/>
  <c r="I47"/>
  <c r="J47"/>
  <c r="K47"/>
  <c r="L47"/>
  <c r="M47"/>
  <c r="N47"/>
  <c r="P47"/>
  <c r="C57" i="35"/>
  <c r="F57" s="1"/>
  <c r="C9" i="26"/>
  <c r="D20"/>
  <c r="C20"/>
  <c r="H19"/>
  <c r="J19" s="1"/>
  <c r="G19" s="1"/>
  <c r="H18"/>
  <c r="N97" i="28" l="1"/>
  <c r="O11"/>
  <c r="K97"/>
  <c r="F57" i="3"/>
  <c r="C97" i="28"/>
  <c r="F57" i="22"/>
  <c r="F57" i="4"/>
  <c r="F57" i="31"/>
  <c r="F57" i="33"/>
  <c r="O47" i="28"/>
  <c r="O46"/>
  <c r="J18" i="26"/>
  <c r="G18" s="1"/>
  <c r="O97" i="28" l="1"/>
  <c r="I22" i="35"/>
  <c r="I23"/>
  <c r="I24"/>
  <c r="I25"/>
  <c r="I26"/>
  <c r="I27"/>
  <c r="I28"/>
  <c r="I29"/>
  <c r="I30"/>
  <c r="I21"/>
  <c r="N50" i="28"/>
  <c r="N49"/>
  <c r="N48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M50"/>
  <c r="M49"/>
  <c r="M48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L50"/>
  <c r="L49"/>
  <c r="L48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K50"/>
  <c r="K49"/>
  <c r="K48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J50"/>
  <c r="J49"/>
  <c r="J48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I50"/>
  <c r="I49"/>
  <c r="I48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H50"/>
  <c r="H49"/>
  <c r="H48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G50"/>
  <c r="G49"/>
  <c r="G48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F50"/>
  <c r="F49"/>
  <c r="F48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E50"/>
  <c r="E49"/>
  <c r="E48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D50"/>
  <c r="D49"/>
  <c r="D48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8"/>
  <c r="C49"/>
  <c r="C50"/>
  <c r="C12"/>
  <c r="P5"/>
  <c r="P4"/>
  <c r="C15" i="31"/>
  <c r="C16"/>
  <c r="E56" i="28" s="1"/>
  <c r="C15" i="29"/>
  <c r="C17" s="1"/>
  <c r="C9" s="1"/>
  <c r="C16"/>
  <c r="F56" i="28" s="1"/>
  <c r="C15" i="2"/>
  <c r="C16"/>
  <c r="G56" i="28" s="1"/>
  <c r="C15" i="3"/>
  <c r="C16"/>
  <c r="H56" i="28" s="1"/>
  <c r="C15" i="4"/>
  <c r="C16"/>
  <c r="I56" i="28" s="1"/>
  <c r="C15" i="16"/>
  <c r="C16"/>
  <c r="J56" i="28" s="1"/>
  <c r="C15" i="18"/>
  <c r="C16"/>
  <c r="K56" i="28" s="1"/>
  <c r="C15" i="20"/>
  <c r="C16"/>
  <c r="L56" i="28" s="1"/>
  <c r="C15" i="22"/>
  <c r="C16"/>
  <c r="M56" i="28" s="1"/>
  <c r="C15" i="24"/>
  <c r="C16"/>
  <c r="N56" i="28" s="1"/>
  <c r="C15" i="33"/>
  <c r="C16"/>
  <c r="D56" i="28" s="1"/>
  <c r="C14" i="31"/>
  <c r="E55" i="28" s="1"/>
  <c r="C14" i="29"/>
  <c r="F55" i="28" s="1"/>
  <c r="C14" i="2"/>
  <c r="G55" i="28" s="1"/>
  <c r="C14" i="3"/>
  <c r="H55" i="28" s="1"/>
  <c r="C14" i="4"/>
  <c r="I55" i="28" s="1"/>
  <c r="C14" i="16"/>
  <c r="J55" i="28" s="1"/>
  <c r="C14" i="18"/>
  <c r="K55" i="28" s="1"/>
  <c r="C14" i="20"/>
  <c r="L55" i="28" s="1"/>
  <c r="C14" i="22"/>
  <c r="M55" i="28" s="1"/>
  <c r="C14" i="24"/>
  <c r="N55" i="28" s="1"/>
  <c r="C14" i="33"/>
  <c r="D55" i="28" s="1"/>
  <c r="C60" i="31"/>
  <c r="E100" i="28" s="1"/>
  <c r="C59" i="31"/>
  <c r="E99" i="28" s="1"/>
  <c r="C58" i="31"/>
  <c r="E98" i="28" s="1"/>
  <c r="E96"/>
  <c r="C55" i="31"/>
  <c r="E95" i="28" s="1"/>
  <c r="C54" i="31"/>
  <c r="E94" i="28" s="1"/>
  <c r="C53" i="31"/>
  <c r="E93" i="28" s="1"/>
  <c r="C52" i="31"/>
  <c r="E92" i="28" s="1"/>
  <c r="C51" i="31"/>
  <c r="E91" i="28" s="1"/>
  <c r="C50" i="31"/>
  <c r="E90" i="28" s="1"/>
  <c r="C49" i="31"/>
  <c r="E89" i="28" s="1"/>
  <c r="C48" i="31"/>
  <c r="E88" i="28" s="1"/>
  <c r="C47" i="31"/>
  <c r="E87" i="28" s="1"/>
  <c r="C46" i="31"/>
  <c r="E86" i="28" s="1"/>
  <c r="C45" i="31"/>
  <c r="E85" i="28" s="1"/>
  <c r="C44" i="31"/>
  <c r="E84" i="28" s="1"/>
  <c r="C43" i="31"/>
  <c r="E83" i="28" s="1"/>
  <c r="C42" i="31"/>
  <c r="E82" i="28" s="1"/>
  <c r="C41" i="31"/>
  <c r="E81" i="28" s="1"/>
  <c r="C40" i="31"/>
  <c r="E80" i="28" s="1"/>
  <c r="C39" i="31"/>
  <c r="E79" i="28" s="1"/>
  <c r="C38" i="31"/>
  <c r="E78" i="28" s="1"/>
  <c r="C37" i="31"/>
  <c r="E77" i="28" s="1"/>
  <c r="C36" i="31"/>
  <c r="E76" i="28" s="1"/>
  <c r="C35" i="31"/>
  <c r="E75" i="28" s="1"/>
  <c r="C34" i="31"/>
  <c r="E74" i="28" s="1"/>
  <c r="C33" i="31"/>
  <c r="E73" i="28" s="1"/>
  <c r="C32" i="31"/>
  <c r="E72" i="28" s="1"/>
  <c r="C31" i="31"/>
  <c r="E71" i="28" s="1"/>
  <c r="C30" i="31"/>
  <c r="E70" i="28" s="1"/>
  <c r="C29" i="31"/>
  <c r="E69" i="28" s="1"/>
  <c r="C28" i="31"/>
  <c r="E68" i="28" s="1"/>
  <c r="C27" i="31"/>
  <c r="E67" i="28" s="1"/>
  <c r="C26" i="31"/>
  <c r="E66" i="28" s="1"/>
  <c r="C25" i="31"/>
  <c r="E65" i="28" s="1"/>
  <c r="C24" i="31"/>
  <c r="E64" i="28" s="1"/>
  <c r="C23" i="31"/>
  <c r="E63" i="28" s="1"/>
  <c r="C22" i="31"/>
  <c r="E62" i="28" s="1"/>
  <c r="C60" i="29"/>
  <c r="F100" i="28" s="1"/>
  <c r="C59" i="29"/>
  <c r="F99" i="28" s="1"/>
  <c r="C58" i="29"/>
  <c r="F98" i="28" s="1"/>
  <c r="F96"/>
  <c r="C55" i="29"/>
  <c r="F95" i="28" s="1"/>
  <c r="C54" i="29"/>
  <c r="F94" i="28" s="1"/>
  <c r="C53" i="29"/>
  <c r="F93" i="28" s="1"/>
  <c r="C52" i="29"/>
  <c r="F92" i="28" s="1"/>
  <c r="C51" i="29"/>
  <c r="F91" i="28" s="1"/>
  <c r="C50" i="29"/>
  <c r="F90" i="28" s="1"/>
  <c r="C49" i="29"/>
  <c r="F89" i="28" s="1"/>
  <c r="C48" i="29"/>
  <c r="F88" i="28" s="1"/>
  <c r="C47" i="29"/>
  <c r="F87" i="28" s="1"/>
  <c r="C46" i="29"/>
  <c r="F86" i="28" s="1"/>
  <c r="C45" i="29"/>
  <c r="F85" i="28" s="1"/>
  <c r="C44" i="29"/>
  <c r="F84" i="28" s="1"/>
  <c r="C43" i="29"/>
  <c r="F83" i="28" s="1"/>
  <c r="C42" i="29"/>
  <c r="F82" i="28" s="1"/>
  <c r="C41" i="29"/>
  <c r="F81" i="28" s="1"/>
  <c r="C40" i="29"/>
  <c r="F80" i="28" s="1"/>
  <c r="C39" i="29"/>
  <c r="F79" i="28" s="1"/>
  <c r="C38" i="29"/>
  <c r="F78" i="28" s="1"/>
  <c r="C37" i="29"/>
  <c r="F77" i="28" s="1"/>
  <c r="C36" i="29"/>
  <c r="F76" i="28" s="1"/>
  <c r="C35" i="29"/>
  <c r="F75" i="28" s="1"/>
  <c r="C34" i="29"/>
  <c r="F74" i="28" s="1"/>
  <c r="C33" i="29"/>
  <c r="F73" i="28" s="1"/>
  <c r="C32" i="29"/>
  <c r="F72" i="28" s="1"/>
  <c r="C31" i="29"/>
  <c r="F71" i="28" s="1"/>
  <c r="C30" i="29"/>
  <c r="F70" i="28" s="1"/>
  <c r="C29" i="29"/>
  <c r="F69" i="28" s="1"/>
  <c r="C28" i="29"/>
  <c r="F68" i="28" s="1"/>
  <c r="C27" i="29"/>
  <c r="F67" i="28" s="1"/>
  <c r="C26" i="29"/>
  <c r="F66" i="28" s="1"/>
  <c r="C25" i="29"/>
  <c r="F65" i="28" s="1"/>
  <c r="C24" i="29"/>
  <c r="F64" i="28" s="1"/>
  <c r="C23" i="29"/>
  <c r="F63" i="28" s="1"/>
  <c r="C22" i="29"/>
  <c r="F62" i="28" s="1"/>
  <c r="C60" i="2"/>
  <c r="G100" i="28" s="1"/>
  <c r="C59" i="2"/>
  <c r="G99" i="28" s="1"/>
  <c r="C58" i="2"/>
  <c r="G98" i="28" s="1"/>
  <c r="G96"/>
  <c r="C55" i="2"/>
  <c r="G95" i="28" s="1"/>
  <c r="C54" i="2"/>
  <c r="G94" i="28" s="1"/>
  <c r="C53" i="2"/>
  <c r="G93" i="28" s="1"/>
  <c r="C52" i="2"/>
  <c r="G92" i="28" s="1"/>
  <c r="C51" i="2"/>
  <c r="G91" i="28" s="1"/>
  <c r="C50" i="2"/>
  <c r="G90" i="28" s="1"/>
  <c r="C49" i="2"/>
  <c r="G89" i="28" s="1"/>
  <c r="C48" i="2"/>
  <c r="G88" i="28" s="1"/>
  <c r="C47" i="2"/>
  <c r="G87" i="28" s="1"/>
  <c r="C46" i="2"/>
  <c r="G86" i="28" s="1"/>
  <c r="C45" i="2"/>
  <c r="G85" i="28" s="1"/>
  <c r="C44" i="2"/>
  <c r="G84" i="28" s="1"/>
  <c r="C43" i="2"/>
  <c r="G83" i="28" s="1"/>
  <c r="C42" i="2"/>
  <c r="G82" i="28" s="1"/>
  <c r="C41" i="2"/>
  <c r="G81" i="28" s="1"/>
  <c r="C40" i="2"/>
  <c r="G80" i="28" s="1"/>
  <c r="C39" i="2"/>
  <c r="G79" i="28" s="1"/>
  <c r="C38" i="2"/>
  <c r="G78" i="28" s="1"/>
  <c r="C37" i="2"/>
  <c r="G77" i="28" s="1"/>
  <c r="C36" i="2"/>
  <c r="G76" i="28" s="1"/>
  <c r="C35" i="2"/>
  <c r="G75" i="28" s="1"/>
  <c r="C34" i="2"/>
  <c r="G74" i="28" s="1"/>
  <c r="C33" i="2"/>
  <c r="G73" i="28" s="1"/>
  <c r="C32" i="2"/>
  <c r="G72" i="28" s="1"/>
  <c r="C31" i="2"/>
  <c r="G71" i="28" s="1"/>
  <c r="C30" i="2"/>
  <c r="G70" i="28" s="1"/>
  <c r="C29" i="2"/>
  <c r="G69" i="28" s="1"/>
  <c r="C28" i="2"/>
  <c r="G68" i="28" s="1"/>
  <c r="C27" i="2"/>
  <c r="G67" i="28" s="1"/>
  <c r="C26" i="2"/>
  <c r="G66" i="28" s="1"/>
  <c r="C25" i="2"/>
  <c r="G65" i="28" s="1"/>
  <c r="C24" i="2"/>
  <c r="G64" i="28" s="1"/>
  <c r="C23" i="2"/>
  <c r="G63" i="28" s="1"/>
  <c r="C22" i="2"/>
  <c r="G62" i="28" s="1"/>
  <c r="C60" i="3"/>
  <c r="H100" i="28" s="1"/>
  <c r="C59" i="3"/>
  <c r="H99" i="28" s="1"/>
  <c r="C58" i="3"/>
  <c r="H98" i="28" s="1"/>
  <c r="H96"/>
  <c r="C55" i="3"/>
  <c r="H95" i="28" s="1"/>
  <c r="C54" i="3"/>
  <c r="H94" i="28" s="1"/>
  <c r="C53" i="3"/>
  <c r="H93" i="28" s="1"/>
  <c r="C52" i="3"/>
  <c r="H92" i="28" s="1"/>
  <c r="C51" i="3"/>
  <c r="H91" i="28" s="1"/>
  <c r="C50" i="3"/>
  <c r="H90" i="28" s="1"/>
  <c r="C49" i="3"/>
  <c r="H89" i="28" s="1"/>
  <c r="C48" i="3"/>
  <c r="H88" i="28" s="1"/>
  <c r="C47" i="3"/>
  <c r="H87" i="28" s="1"/>
  <c r="C46" i="3"/>
  <c r="H86" i="28" s="1"/>
  <c r="C45" i="3"/>
  <c r="H85" i="28" s="1"/>
  <c r="C44" i="3"/>
  <c r="H84" i="28" s="1"/>
  <c r="C43" i="3"/>
  <c r="H83" i="28" s="1"/>
  <c r="C42" i="3"/>
  <c r="H82" i="28" s="1"/>
  <c r="C41" i="3"/>
  <c r="H81" i="28" s="1"/>
  <c r="C40" i="3"/>
  <c r="H80" i="28" s="1"/>
  <c r="C39" i="3"/>
  <c r="H79" i="28" s="1"/>
  <c r="C38" i="3"/>
  <c r="H78" i="28" s="1"/>
  <c r="C37" i="3"/>
  <c r="H77" i="28" s="1"/>
  <c r="C36" i="3"/>
  <c r="H76" i="28" s="1"/>
  <c r="C35" i="3"/>
  <c r="H75" i="28" s="1"/>
  <c r="C34" i="3"/>
  <c r="H74" i="28" s="1"/>
  <c r="C33" i="3"/>
  <c r="H73" i="28" s="1"/>
  <c r="C32" i="3"/>
  <c r="H72" i="28" s="1"/>
  <c r="C31" i="3"/>
  <c r="H71" i="28" s="1"/>
  <c r="C30" i="3"/>
  <c r="H70" i="28" s="1"/>
  <c r="C29" i="3"/>
  <c r="H69" i="28" s="1"/>
  <c r="C28" i="3"/>
  <c r="H68" i="28" s="1"/>
  <c r="C27" i="3"/>
  <c r="H67" i="28" s="1"/>
  <c r="C26" i="3"/>
  <c r="H66" i="28" s="1"/>
  <c r="C25" i="3"/>
  <c r="H65" i="28" s="1"/>
  <c r="C24" i="3"/>
  <c r="H64" i="28" s="1"/>
  <c r="C23" i="3"/>
  <c r="H63" i="28" s="1"/>
  <c r="C22" i="3"/>
  <c r="H62" i="28" s="1"/>
  <c r="C60" i="4"/>
  <c r="I100" i="28" s="1"/>
  <c r="C59" i="4"/>
  <c r="I99" i="28" s="1"/>
  <c r="C58" i="4"/>
  <c r="I98" i="28" s="1"/>
  <c r="I96"/>
  <c r="C55" i="4"/>
  <c r="I95" i="28" s="1"/>
  <c r="C54" i="4"/>
  <c r="I94" i="28" s="1"/>
  <c r="C53" i="4"/>
  <c r="I93" i="28" s="1"/>
  <c r="C52" i="4"/>
  <c r="I92" i="28" s="1"/>
  <c r="C51" i="4"/>
  <c r="I91" i="28" s="1"/>
  <c r="C50" i="4"/>
  <c r="I90" i="28" s="1"/>
  <c r="C49" i="4"/>
  <c r="I89" i="28" s="1"/>
  <c r="C48" i="4"/>
  <c r="I88" i="28" s="1"/>
  <c r="C47" i="4"/>
  <c r="I87" i="28" s="1"/>
  <c r="C46" i="4"/>
  <c r="I86" i="28" s="1"/>
  <c r="C45" i="4"/>
  <c r="I85" i="28" s="1"/>
  <c r="C44" i="4"/>
  <c r="I84" i="28" s="1"/>
  <c r="C43" i="4"/>
  <c r="I83" i="28" s="1"/>
  <c r="C42" i="4"/>
  <c r="I82" i="28" s="1"/>
  <c r="C41" i="4"/>
  <c r="I81" i="28" s="1"/>
  <c r="C40" i="4"/>
  <c r="I80" i="28" s="1"/>
  <c r="C39" i="4"/>
  <c r="I79" i="28" s="1"/>
  <c r="C38" i="4"/>
  <c r="I78" i="28" s="1"/>
  <c r="C37" i="4"/>
  <c r="I77" i="28" s="1"/>
  <c r="C36" i="4"/>
  <c r="I76" i="28" s="1"/>
  <c r="C35" i="4"/>
  <c r="I75" i="28" s="1"/>
  <c r="C34" i="4"/>
  <c r="I74" i="28" s="1"/>
  <c r="C33" i="4"/>
  <c r="I73" i="28" s="1"/>
  <c r="C32" i="4"/>
  <c r="I72" i="28" s="1"/>
  <c r="C31" i="4"/>
  <c r="I71" i="28" s="1"/>
  <c r="C30" i="4"/>
  <c r="I70" i="28" s="1"/>
  <c r="C29" i="4"/>
  <c r="I69" i="28" s="1"/>
  <c r="C28" i="4"/>
  <c r="I68" i="28" s="1"/>
  <c r="C27" i="4"/>
  <c r="I67" i="28" s="1"/>
  <c r="C26" i="4"/>
  <c r="I66" i="28" s="1"/>
  <c r="C25" i="4"/>
  <c r="I65" i="28" s="1"/>
  <c r="C24" i="4"/>
  <c r="I64" i="28" s="1"/>
  <c r="C23" i="4"/>
  <c r="I63" i="28" s="1"/>
  <c r="C22" i="4"/>
  <c r="I62" i="28" s="1"/>
  <c r="C60" i="16"/>
  <c r="J100" i="28" s="1"/>
  <c r="C59" i="16"/>
  <c r="J99" i="28" s="1"/>
  <c r="C58" i="16"/>
  <c r="J98" i="28" s="1"/>
  <c r="J96"/>
  <c r="C55" i="16"/>
  <c r="J95" i="28" s="1"/>
  <c r="C54" i="16"/>
  <c r="J94" i="28" s="1"/>
  <c r="C53" i="16"/>
  <c r="J93" i="28" s="1"/>
  <c r="C52" i="16"/>
  <c r="J92" i="28" s="1"/>
  <c r="C51" i="16"/>
  <c r="J91" i="28" s="1"/>
  <c r="C50" i="16"/>
  <c r="J90" i="28" s="1"/>
  <c r="C49" i="16"/>
  <c r="J89" i="28" s="1"/>
  <c r="C48" i="16"/>
  <c r="J88" i="28" s="1"/>
  <c r="C47" i="16"/>
  <c r="J87" i="28" s="1"/>
  <c r="C46" i="16"/>
  <c r="J86" i="28" s="1"/>
  <c r="C45" i="16"/>
  <c r="J85" i="28" s="1"/>
  <c r="C44" i="16"/>
  <c r="J84" i="28" s="1"/>
  <c r="C43" i="16"/>
  <c r="J83" i="28" s="1"/>
  <c r="C42" i="16"/>
  <c r="J82" i="28" s="1"/>
  <c r="C41" i="16"/>
  <c r="J81" i="28" s="1"/>
  <c r="C40" i="16"/>
  <c r="J80" i="28" s="1"/>
  <c r="C39" i="16"/>
  <c r="J79" i="28" s="1"/>
  <c r="C38" i="16"/>
  <c r="J78" i="28" s="1"/>
  <c r="C37" i="16"/>
  <c r="J77" i="28" s="1"/>
  <c r="C36" i="16"/>
  <c r="J76" i="28" s="1"/>
  <c r="C35" i="16"/>
  <c r="J75" i="28" s="1"/>
  <c r="C34" i="16"/>
  <c r="J74" i="28" s="1"/>
  <c r="C33" i="16"/>
  <c r="J73" i="28" s="1"/>
  <c r="C32" i="16"/>
  <c r="J72" i="28" s="1"/>
  <c r="C31" i="16"/>
  <c r="J71" i="28" s="1"/>
  <c r="C30" i="16"/>
  <c r="J70" i="28" s="1"/>
  <c r="C29" i="16"/>
  <c r="J69" i="28" s="1"/>
  <c r="C28" i="16"/>
  <c r="J68" i="28" s="1"/>
  <c r="C27" i="16"/>
  <c r="J67" i="28" s="1"/>
  <c r="C26" i="16"/>
  <c r="J66" i="28" s="1"/>
  <c r="C25" i="16"/>
  <c r="J65" i="28" s="1"/>
  <c r="C24" i="16"/>
  <c r="J64" i="28" s="1"/>
  <c r="C23" i="16"/>
  <c r="J63" i="28" s="1"/>
  <c r="C22" i="16"/>
  <c r="J62" i="28" s="1"/>
  <c r="C60" i="18"/>
  <c r="K100" i="28" s="1"/>
  <c r="C59" i="18"/>
  <c r="K99" i="28" s="1"/>
  <c r="C58" i="18"/>
  <c r="K98" i="28" s="1"/>
  <c r="K96"/>
  <c r="C55" i="18"/>
  <c r="K95" i="28" s="1"/>
  <c r="C54" i="18"/>
  <c r="K94" i="28" s="1"/>
  <c r="C53" i="18"/>
  <c r="K93" i="28" s="1"/>
  <c r="C52" i="18"/>
  <c r="K92" i="28" s="1"/>
  <c r="C51" i="18"/>
  <c r="K91" i="28" s="1"/>
  <c r="C50" i="18"/>
  <c r="K90" i="28" s="1"/>
  <c r="C49" i="18"/>
  <c r="K89" i="28" s="1"/>
  <c r="C48" i="18"/>
  <c r="K88" i="28" s="1"/>
  <c r="C47" i="18"/>
  <c r="K87" i="28" s="1"/>
  <c r="C46" i="18"/>
  <c r="K86" i="28" s="1"/>
  <c r="C45" i="18"/>
  <c r="K85" i="28" s="1"/>
  <c r="C44" i="18"/>
  <c r="K84" i="28" s="1"/>
  <c r="C43" i="18"/>
  <c r="K83" i="28" s="1"/>
  <c r="C42" i="18"/>
  <c r="K82" i="28" s="1"/>
  <c r="C41" i="18"/>
  <c r="K81" i="28" s="1"/>
  <c r="C40" i="18"/>
  <c r="K80" i="28" s="1"/>
  <c r="C39" i="18"/>
  <c r="K79" i="28" s="1"/>
  <c r="C38" i="18"/>
  <c r="K78" i="28" s="1"/>
  <c r="C37" i="18"/>
  <c r="K77" i="28" s="1"/>
  <c r="C36" i="18"/>
  <c r="K76" i="28" s="1"/>
  <c r="C35" i="18"/>
  <c r="K75" i="28" s="1"/>
  <c r="C34" i="18"/>
  <c r="K74" i="28" s="1"/>
  <c r="C33" i="18"/>
  <c r="K73" i="28" s="1"/>
  <c r="C32" i="18"/>
  <c r="K72" i="28" s="1"/>
  <c r="C31" i="18"/>
  <c r="K71" i="28" s="1"/>
  <c r="C30" i="18"/>
  <c r="K70" i="28" s="1"/>
  <c r="C29" i="18"/>
  <c r="K69" i="28" s="1"/>
  <c r="C28" i="18"/>
  <c r="K68" i="28" s="1"/>
  <c r="C27" i="18"/>
  <c r="K67" i="28" s="1"/>
  <c r="C26" i="18"/>
  <c r="K66" i="28" s="1"/>
  <c r="C25" i="18"/>
  <c r="K65" i="28" s="1"/>
  <c r="C24" i="18"/>
  <c r="K64" i="28" s="1"/>
  <c r="C23" i="18"/>
  <c r="K63" i="28" s="1"/>
  <c r="C22" i="18"/>
  <c r="K62" i="28" s="1"/>
  <c r="C60" i="20"/>
  <c r="L100" i="28" s="1"/>
  <c r="C59" i="20"/>
  <c r="L99" i="28" s="1"/>
  <c r="C58" i="20"/>
  <c r="L98" i="28" s="1"/>
  <c r="L96"/>
  <c r="C55" i="20"/>
  <c r="L95" i="28" s="1"/>
  <c r="C54" i="20"/>
  <c r="L94" i="28" s="1"/>
  <c r="C53" i="20"/>
  <c r="L93" i="28" s="1"/>
  <c r="C52" i="20"/>
  <c r="L92" i="28" s="1"/>
  <c r="C51" i="20"/>
  <c r="L91" i="28" s="1"/>
  <c r="C50" i="20"/>
  <c r="L90" i="28" s="1"/>
  <c r="C49" i="20"/>
  <c r="L89" i="28" s="1"/>
  <c r="C48" i="20"/>
  <c r="L88" i="28" s="1"/>
  <c r="C47" i="20"/>
  <c r="L87" i="28" s="1"/>
  <c r="C46" i="20"/>
  <c r="L86" i="28" s="1"/>
  <c r="C45" i="20"/>
  <c r="L85" i="28" s="1"/>
  <c r="C44" i="20"/>
  <c r="L84" i="28" s="1"/>
  <c r="C43" i="20"/>
  <c r="L83" i="28" s="1"/>
  <c r="C42" i="20"/>
  <c r="L82" i="28" s="1"/>
  <c r="C41" i="20"/>
  <c r="L81" i="28" s="1"/>
  <c r="C40" i="20"/>
  <c r="L80" i="28" s="1"/>
  <c r="C39" i="20"/>
  <c r="L79" i="28" s="1"/>
  <c r="C38" i="20"/>
  <c r="L78" i="28" s="1"/>
  <c r="C37" i="20"/>
  <c r="L77" i="28" s="1"/>
  <c r="C36" i="20"/>
  <c r="L76" i="28" s="1"/>
  <c r="C35" i="20"/>
  <c r="L75" i="28" s="1"/>
  <c r="C34" i="20"/>
  <c r="L74" i="28" s="1"/>
  <c r="C33" i="20"/>
  <c r="L73" i="28" s="1"/>
  <c r="C32" i="20"/>
  <c r="L72" i="28" s="1"/>
  <c r="C31" i="20"/>
  <c r="L71" i="28" s="1"/>
  <c r="C30" i="20"/>
  <c r="L70" i="28" s="1"/>
  <c r="C29" i="20"/>
  <c r="L69" i="28" s="1"/>
  <c r="C28" i="20"/>
  <c r="L68" i="28" s="1"/>
  <c r="C27" i="20"/>
  <c r="L67" i="28" s="1"/>
  <c r="C26" i="20"/>
  <c r="L66" i="28" s="1"/>
  <c r="C25" i="20"/>
  <c r="L65" i="28" s="1"/>
  <c r="C24" i="20"/>
  <c r="L64" i="28" s="1"/>
  <c r="C23" i="20"/>
  <c r="L63" i="28" s="1"/>
  <c r="C22" i="20"/>
  <c r="L62" i="28" s="1"/>
  <c r="C60" i="22"/>
  <c r="M100" i="28" s="1"/>
  <c r="C59" i="22"/>
  <c r="M99" i="28" s="1"/>
  <c r="C58" i="22"/>
  <c r="M98" i="28" s="1"/>
  <c r="M96"/>
  <c r="C55" i="22"/>
  <c r="M95" i="28" s="1"/>
  <c r="C54" i="22"/>
  <c r="M94" i="28" s="1"/>
  <c r="C53" i="22"/>
  <c r="M93" i="28" s="1"/>
  <c r="C52" i="22"/>
  <c r="M92" i="28" s="1"/>
  <c r="C51" i="22"/>
  <c r="M91" i="28" s="1"/>
  <c r="C50" i="22"/>
  <c r="M90" i="28" s="1"/>
  <c r="C49" i="22"/>
  <c r="M89" i="28" s="1"/>
  <c r="C48" i="22"/>
  <c r="M88" i="28" s="1"/>
  <c r="C47" i="22"/>
  <c r="M87" i="28" s="1"/>
  <c r="C46" i="22"/>
  <c r="M86" i="28" s="1"/>
  <c r="C45" i="22"/>
  <c r="M85" i="28" s="1"/>
  <c r="C44" i="22"/>
  <c r="M84" i="28" s="1"/>
  <c r="C43" i="22"/>
  <c r="M83" i="28" s="1"/>
  <c r="C42" i="22"/>
  <c r="M82" i="28" s="1"/>
  <c r="C41" i="22"/>
  <c r="M81" i="28" s="1"/>
  <c r="C40" i="22"/>
  <c r="M80" i="28" s="1"/>
  <c r="C39" i="22"/>
  <c r="M79" i="28" s="1"/>
  <c r="C38" i="22"/>
  <c r="M78" i="28" s="1"/>
  <c r="C37" i="22"/>
  <c r="M77" i="28" s="1"/>
  <c r="C36" i="22"/>
  <c r="M76" i="28" s="1"/>
  <c r="C35" i="22"/>
  <c r="M75" i="28" s="1"/>
  <c r="C34" i="22"/>
  <c r="M74" i="28" s="1"/>
  <c r="C33" i="22"/>
  <c r="M73" i="28" s="1"/>
  <c r="C32" i="22"/>
  <c r="M72" i="28" s="1"/>
  <c r="C31" i="22"/>
  <c r="M71" i="28" s="1"/>
  <c r="C30" i="22"/>
  <c r="M70" i="28" s="1"/>
  <c r="C29" i="22"/>
  <c r="M69" i="28" s="1"/>
  <c r="C28" i="22"/>
  <c r="M68" i="28" s="1"/>
  <c r="C27" i="22"/>
  <c r="M67" i="28" s="1"/>
  <c r="C26" i="22"/>
  <c r="M66" i="28" s="1"/>
  <c r="C25" i="22"/>
  <c r="M65" i="28" s="1"/>
  <c r="C24" i="22"/>
  <c r="M64" i="28" s="1"/>
  <c r="C23" i="22"/>
  <c r="M63" i="28" s="1"/>
  <c r="C22" i="22"/>
  <c r="M62" i="28" s="1"/>
  <c r="C60" i="24"/>
  <c r="N100" i="28" s="1"/>
  <c r="C59" i="24"/>
  <c r="N99" i="28" s="1"/>
  <c r="C58" i="24"/>
  <c r="N98" i="28" s="1"/>
  <c r="N96"/>
  <c r="C55" i="24"/>
  <c r="N95" i="28" s="1"/>
  <c r="C54" i="24"/>
  <c r="N94" i="28" s="1"/>
  <c r="C53" i="24"/>
  <c r="N93" i="28" s="1"/>
  <c r="C52" i="24"/>
  <c r="N92" i="28" s="1"/>
  <c r="C51" i="24"/>
  <c r="N91" i="28" s="1"/>
  <c r="C50" i="24"/>
  <c r="N90" i="28" s="1"/>
  <c r="C49" i="24"/>
  <c r="N89" i="28" s="1"/>
  <c r="C48" i="24"/>
  <c r="N88" i="28" s="1"/>
  <c r="C47" i="24"/>
  <c r="N87" i="28" s="1"/>
  <c r="C46" i="24"/>
  <c r="N86" i="28" s="1"/>
  <c r="C45" i="24"/>
  <c r="N85" i="28" s="1"/>
  <c r="C44" i="24"/>
  <c r="N84" i="28" s="1"/>
  <c r="C43" i="24"/>
  <c r="N83" i="28" s="1"/>
  <c r="C42" i="24"/>
  <c r="N82" i="28" s="1"/>
  <c r="C41" i="24"/>
  <c r="N81" i="28" s="1"/>
  <c r="C40" i="24"/>
  <c r="N80" i="28" s="1"/>
  <c r="C39" i="24"/>
  <c r="N79" i="28" s="1"/>
  <c r="C38" i="24"/>
  <c r="N78" i="28" s="1"/>
  <c r="C37" i="24"/>
  <c r="N77" i="28" s="1"/>
  <c r="C36" i="24"/>
  <c r="N76" i="28" s="1"/>
  <c r="C35" i="24"/>
  <c r="N75" i="28" s="1"/>
  <c r="C34" i="24"/>
  <c r="N74" i="28" s="1"/>
  <c r="C33" i="24"/>
  <c r="N73" i="28" s="1"/>
  <c r="C32" i="24"/>
  <c r="N72" i="28" s="1"/>
  <c r="C31" i="24"/>
  <c r="N71" i="28" s="1"/>
  <c r="C30" i="24"/>
  <c r="N70" i="28" s="1"/>
  <c r="C29" i="24"/>
  <c r="N69" i="28" s="1"/>
  <c r="C28" i="24"/>
  <c r="N68" i="28" s="1"/>
  <c r="C27" i="24"/>
  <c r="N67" i="28" s="1"/>
  <c r="C26" i="24"/>
  <c r="N66" i="28" s="1"/>
  <c r="C25" i="24"/>
  <c r="N65" i="28" s="1"/>
  <c r="C24" i="24"/>
  <c r="N64" i="28" s="1"/>
  <c r="C23" i="24"/>
  <c r="N63" i="28" s="1"/>
  <c r="C22" i="24"/>
  <c r="N62" i="28" s="1"/>
  <c r="C60" i="33"/>
  <c r="D100" i="28" s="1"/>
  <c r="C59" i="33"/>
  <c r="D99" i="28" s="1"/>
  <c r="C58" i="33"/>
  <c r="D98" i="28" s="1"/>
  <c r="D96"/>
  <c r="C55" i="33"/>
  <c r="D95" i="28" s="1"/>
  <c r="C54" i="33"/>
  <c r="D94" i="28" s="1"/>
  <c r="C53" i="33"/>
  <c r="D93" i="28" s="1"/>
  <c r="C52" i="33"/>
  <c r="D92" i="28" s="1"/>
  <c r="C51" i="33"/>
  <c r="D91" i="28" s="1"/>
  <c r="C50" i="33"/>
  <c r="D90" i="28" s="1"/>
  <c r="C49" i="33"/>
  <c r="D89" i="28" s="1"/>
  <c r="C48" i="33"/>
  <c r="D88" i="28" s="1"/>
  <c r="C47" i="33"/>
  <c r="D87" i="28" s="1"/>
  <c r="C46" i="33"/>
  <c r="D86" i="28" s="1"/>
  <c r="C45" i="33"/>
  <c r="D85" i="28" s="1"/>
  <c r="C44" i="33"/>
  <c r="D84" i="28" s="1"/>
  <c r="C43" i="33"/>
  <c r="D83" i="28" s="1"/>
  <c r="C42" i="33"/>
  <c r="D82" i="28" s="1"/>
  <c r="C41" i="33"/>
  <c r="D81" i="28" s="1"/>
  <c r="C40" i="33"/>
  <c r="D80" i="28" s="1"/>
  <c r="C39" i="33"/>
  <c r="D79" i="28" s="1"/>
  <c r="C38" i="33"/>
  <c r="D78" i="28" s="1"/>
  <c r="C37" i="33"/>
  <c r="D77" i="28" s="1"/>
  <c r="C36" i="33"/>
  <c r="D76" i="28" s="1"/>
  <c r="C35" i="33"/>
  <c r="D75" i="28" s="1"/>
  <c r="C34" i="33"/>
  <c r="D74" i="28" s="1"/>
  <c r="C33" i="33"/>
  <c r="D73" i="28" s="1"/>
  <c r="C32" i="33"/>
  <c r="D72" i="28" s="1"/>
  <c r="C31" i="33"/>
  <c r="D71" i="28" s="1"/>
  <c r="C30" i="33"/>
  <c r="D70" i="28" s="1"/>
  <c r="C29" i="33"/>
  <c r="D69" i="28" s="1"/>
  <c r="C28" i="33"/>
  <c r="D68" i="28" s="1"/>
  <c r="C27" i="33"/>
  <c r="D67" i="28" s="1"/>
  <c r="C26" i="33"/>
  <c r="D66" i="28" s="1"/>
  <c r="C25" i="33"/>
  <c r="D65" i="28" s="1"/>
  <c r="C24" i="33"/>
  <c r="D64" i="28" s="1"/>
  <c r="C23" i="33"/>
  <c r="D63" i="28" s="1"/>
  <c r="C22" i="33"/>
  <c r="D62" i="28" s="1"/>
  <c r="C23" i="35"/>
  <c r="C63" i="28" s="1"/>
  <c r="C24" i="35"/>
  <c r="C64" i="28" s="1"/>
  <c r="C25" i="35"/>
  <c r="C65" i="28" s="1"/>
  <c r="C26" i="35"/>
  <c r="C66" i="28" s="1"/>
  <c r="C27" i="35"/>
  <c r="C67" i="28" s="1"/>
  <c r="C28" i="35"/>
  <c r="C68" i="28" s="1"/>
  <c r="C29" i="35"/>
  <c r="C69" i="28" s="1"/>
  <c r="C30" i="35"/>
  <c r="C70" i="28" s="1"/>
  <c r="C31" i="35"/>
  <c r="C71" i="28" s="1"/>
  <c r="C32" i="35"/>
  <c r="C72" i="28" s="1"/>
  <c r="C33" i="35"/>
  <c r="C73" i="28" s="1"/>
  <c r="C34" i="35"/>
  <c r="C74" i="28" s="1"/>
  <c r="C35" i="35"/>
  <c r="C75" i="28" s="1"/>
  <c r="C36" i="35"/>
  <c r="C76" i="28" s="1"/>
  <c r="C37" i="35"/>
  <c r="C77" i="28" s="1"/>
  <c r="C38" i="35"/>
  <c r="C78" i="28" s="1"/>
  <c r="C39" i="35"/>
  <c r="C79" i="28" s="1"/>
  <c r="C40" i="35"/>
  <c r="C80" i="28" s="1"/>
  <c r="C41" i="35"/>
  <c r="C81" i="28" s="1"/>
  <c r="C42" i="35"/>
  <c r="C82" i="28" s="1"/>
  <c r="C43" i="35"/>
  <c r="C83" i="28" s="1"/>
  <c r="C44" i="35"/>
  <c r="C84" i="28" s="1"/>
  <c r="C45" i="35"/>
  <c r="C85" i="28" s="1"/>
  <c r="C46" i="35"/>
  <c r="C86" i="28" s="1"/>
  <c r="C47" i="35"/>
  <c r="C87" i="28" s="1"/>
  <c r="C48" i="35"/>
  <c r="C88" i="28" s="1"/>
  <c r="C49" i="35"/>
  <c r="C89" i="28" s="1"/>
  <c r="C50" i="35"/>
  <c r="C90" i="28" s="1"/>
  <c r="C51" i="35"/>
  <c r="C91" i="28" s="1"/>
  <c r="C52" i="35"/>
  <c r="C92" i="28" s="1"/>
  <c r="C53" i="35"/>
  <c r="C93" i="28" s="1"/>
  <c r="C54" i="35"/>
  <c r="C94" i="28" s="1"/>
  <c r="C55" i="35"/>
  <c r="C95" i="28" s="1"/>
  <c r="C56" i="35"/>
  <c r="C96" i="28" s="1"/>
  <c r="C58" i="35"/>
  <c r="C98" i="28" s="1"/>
  <c r="C59" i="35"/>
  <c r="C99" i="28" s="1"/>
  <c r="C60" i="35"/>
  <c r="C100" i="28" s="1"/>
  <c r="C22" i="35"/>
  <c r="C62" i="28" s="1"/>
  <c r="D57" i="37"/>
  <c r="E57"/>
  <c r="F57"/>
  <c r="G57"/>
  <c r="H57"/>
  <c r="I57"/>
  <c r="J57"/>
  <c r="K57"/>
  <c r="L57"/>
  <c r="M57"/>
  <c r="N57"/>
  <c r="C57"/>
  <c r="C15" i="35"/>
  <c r="F15" s="1"/>
  <c r="C16"/>
  <c r="C56" i="28" s="1"/>
  <c r="C14" i="35"/>
  <c r="C55" i="28" s="1"/>
  <c r="D12" i="37"/>
  <c r="E12"/>
  <c r="F12"/>
  <c r="G12"/>
  <c r="H12"/>
  <c r="I12"/>
  <c r="J12"/>
  <c r="K12"/>
  <c r="L12"/>
  <c r="M12"/>
  <c r="N12"/>
  <c r="C12"/>
  <c r="I22" i="33"/>
  <c r="I23"/>
  <c r="I24"/>
  <c r="I25"/>
  <c r="I26"/>
  <c r="I27"/>
  <c r="I28"/>
  <c r="I29"/>
  <c r="I30"/>
  <c r="I22" i="29"/>
  <c r="I23"/>
  <c r="I24"/>
  <c r="I25"/>
  <c r="I26"/>
  <c r="I27"/>
  <c r="I28"/>
  <c r="I29"/>
  <c r="I30"/>
  <c r="I22" i="2"/>
  <c r="I23"/>
  <c r="I24"/>
  <c r="I25"/>
  <c r="I26"/>
  <c r="I27"/>
  <c r="I28"/>
  <c r="I29"/>
  <c r="I30"/>
  <c r="I22" i="3"/>
  <c r="I23"/>
  <c r="I24"/>
  <c r="I25"/>
  <c r="I26"/>
  <c r="I27"/>
  <c r="I28"/>
  <c r="I29"/>
  <c r="I30"/>
  <c r="I22" i="4"/>
  <c r="I23"/>
  <c r="I24"/>
  <c r="I25"/>
  <c r="I26"/>
  <c r="I27"/>
  <c r="I28"/>
  <c r="I29"/>
  <c r="I30"/>
  <c r="I22" i="16"/>
  <c r="I23"/>
  <c r="I24"/>
  <c r="I25"/>
  <c r="I26"/>
  <c r="I27"/>
  <c r="I28"/>
  <c r="I29"/>
  <c r="I30"/>
  <c r="I22" i="18"/>
  <c r="I23"/>
  <c r="I24"/>
  <c r="I25"/>
  <c r="I26"/>
  <c r="I27"/>
  <c r="I28"/>
  <c r="I29"/>
  <c r="I30"/>
  <c r="I22" i="20"/>
  <c r="I23"/>
  <c r="I24"/>
  <c r="I25"/>
  <c r="I26"/>
  <c r="I27"/>
  <c r="I28"/>
  <c r="I29"/>
  <c r="I30"/>
  <c r="I22" i="22"/>
  <c r="I23"/>
  <c r="I24"/>
  <c r="I25"/>
  <c r="I26"/>
  <c r="I27"/>
  <c r="I28"/>
  <c r="I29"/>
  <c r="I30"/>
  <c r="I22" i="24"/>
  <c r="I23"/>
  <c r="I24"/>
  <c r="I25"/>
  <c r="I26"/>
  <c r="I27"/>
  <c r="I28"/>
  <c r="I29"/>
  <c r="I30"/>
  <c r="I22" i="31"/>
  <c r="I23"/>
  <c r="I24"/>
  <c r="I25"/>
  <c r="I26"/>
  <c r="I27"/>
  <c r="I28"/>
  <c r="I29"/>
  <c r="I30"/>
  <c r="F30" i="29"/>
  <c r="F31" i="31"/>
  <c r="F32"/>
  <c r="E20" i="33"/>
  <c r="D20"/>
  <c r="E20" i="29"/>
  <c r="D20"/>
  <c r="E20" i="2"/>
  <c r="D20"/>
  <c r="E20" i="3"/>
  <c r="D20"/>
  <c r="E20" i="4"/>
  <c r="D20"/>
  <c r="E20" i="16"/>
  <c r="D20"/>
  <c r="E20" i="18"/>
  <c r="D20"/>
  <c r="E20" i="20"/>
  <c r="D20"/>
  <c r="E20" i="22"/>
  <c r="D20"/>
  <c r="E20" i="24"/>
  <c r="D20"/>
  <c r="E20" i="35"/>
  <c r="D20"/>
  <c r="E20" i="31"/>
  <c r="D20"/>
  <c r="E5" i="33"/>
  <c r="E5" i="29"/>
  <c r="E5" i="2"/>
  <c r="E5" i="3"/>
  <c r="E5" i="4"/>
  <c r="E5" i="16"/>
  <c r="E5" i="18"/>
  <c r="E5" i="20"/>
  <c r="E5" i="22"/>
  <c r="E5" i="24"/>
  <c r="E5" i="35"/>
  <c r="E5" i="31"/>
  <c r="D5" i="33"/>
  <c r="D5" i="29"/>
  <c r="D5" i="2"/>
  <c r="D5" i="3"/>
  <c r="D5" i="4"/>
  <c r="D5" i="16"/>
  <c r="D5" i="18"/>
  <c r="D5" i="20"/>
  <c r="D5" i="22"/>
  <c r="D5" i="24"/>
  <c r="D5" i="35"/>
  <c r="D5" i="31"/>
  <c r="H17" i="26"/>
  <c r="J17" s="1"/>
  <c r="E61" i="35"/>
  <c r="E10" s="1"/>
  <c r="D61"/>
  <c r="D10" s="1"/>
  <c r="E17"/>
  <c r="D17"/>
  <c r="F14"/>
  <c r="E9"/>
  <c r="D9"/>
  <c r="E61" i="33"/>
  <c r="E10" s="1"/>
  <c r="D61"/>
  <c r="I21"/>
  <c r="E17"/>
  <c r="E9" s="1"/>
  <c r="D17"/>
  <c r="D9" s="1"/>
  <c r="C17"/>
  <c r="C9" s="1"/>
  <c r="F16"/>
  <c r="F15"/>
  <c r="F14"/>
  <c r="D10"/>
  <c r="E61" i="31"/>
  <c r="E10" s="1"/>
  <c r="D61"/>
  <c r="D10" s="1"/>
  <c r="F40"/>
  <c r="I21"/>
  <c r="E17"/>
  <c r="D17"/>
  <c r="F16"/>
  <c r="F15"/>
  <c r="E9"/>
  <c r="D9"/>
  <c r="E61" i="29"/>
  <c r="E10" s="1"/>
  <c r="D61"/>
  <c r="D10" s="1"/>
  <c r="F50"/>
  <c r="F46"/>
  <c r="I21"/>
  <c r="E17"/>
  <c r="E9" s="1"/>
  <c r="D17"/>
  <c r="D9" s="1"/>
  <c r="E9" i="4"/>
  <c r="E9" i="16"/>
  <c r="E9" i="18"/>
  <c r="E9" i="20"/>
  <c r="E9" i="24"/>
  <c r="E9" i="22"/>
  <c r="E17" i="3"/>
  <c r="E17" i="2"/>
  <c r="E61" i="4"/>
  <c r="E10" s="1"/>
  <c r="D61"/>
  <c r="D10" s="1"/>
  <c r="F52"/>
  <c r="F28"/>
  <c r="I21"/>
  <c r="E61" i="16"/>
  <c r="E10" s="1"/>
  <c r="D61"/>
  <c r="D10" s="1"/>
  <c r="F54"/>
  <c r="I21"/>
  <c r="F22"/>
  <c r="E61" i="18"/>
  <c r="E10" s="1"/>
  <c r="D61"/>
  <c r="D10" s="1"/>
  <c r="F28"/>
  <c r="I21"/>
  <c r="E61" i="20"/>
  <c r="E10" s="1"/>
  <c r="D61"/>
  <c r="D10" s="1"/>
  <c r="F49"/>
  <c r="I21"/>
  <c r="E61" i="22"/>
  <c r="E10" s="1"/>
  <c r="D61"/>
  <c r="D10" s="1"/>
  <c r="F28"/>
  <c r="I21"/>
  <c r="E61" i="24"/>
  <c r="E10" s="1"/>
  <c r="D61"/>
  <c r="D10" s="1"/>
  <c r="F54"/>
  <c r="I21"/>
  <c r="E61" i="3"/>
  <c r="E10" s="1"/>
  <c r="D61"/>
  <c r="D10" s="1"/>
  <c r="F50"/>
  <c r="F33"/>
  <c r="I21"/>
  <c r="I21" i="2"/>
  <c r="F16" i="29" l="1"/>
  <c r="E11" i="35"/>
  <c r="E6" s="1"/>
  <c r="F15" i="29"/>
  <c r="F14" i="31"/>
  <c r="F17" s="1"/>
  <c r="F14" i="29"/>
  <c r="C17" i="31"/>
  <c r="C9" s="1"/>
  <c r="E11" i="29"/>
  <c r="E6" s="1"/>
  <c r="E11" i="31"/>
  <c r="E6" s="1"/>
  <c r="F52" i="18"/>
  <c r="O39" i="28"/>
  <c r="O31"/>
  <c r="O23"/>
  <c r="O15"/>
  <c r="O43"/>
  <c r="O35"/>
  <c r="O19"/>
  <c r="O12"/>
  <c r="O45"/>
  <c r="O41"/>
  <c r="O37"/>
  <c r="O33"/>
  <c r="O29"/>
  <c r="O25"/>
  <c r="O21"/>
  <c r="O17"/>
  <c r="O13"/>
  <c r="F32" i="33"/>
  <c r="F50" i="16"/>
  <c r="F32" i="4"/>
  <c r="F50" i="33"/>
  <c r="F40" i="3"/>
  <c r="F58" i="20"/>
  <c r="F35" i="4"/>
  <c r="F30" i="24"/>
  <c r="F46" i="22"/>
  <c r="F59" i="4"/>
  <c r="F46" i="31"/>
  <c r="F52" i="3"/>
  <c r="F48" i="16"/>
  <c r="F40" i="29"/>
  <c r="F24"/>
  <c r="F52"/>
  <c r="F32"/>
  <c r="G17" i="26"/>
  <c r="E11" i="33"/>
  <c r="E6" s="1"/>
  <c r="F48" i="35"/>
  <c r="F26" i="3"/>
  <c r="F38" i="20"/>
  <c r="F38" i="16"/>
  <c r="F38" i="29"/>
  <c r="F28" i="31"/>
  <c r="F48"/>
  <c r="F36" i="33"/>
  <c r="F30" i="3"/>
  <c r="F41" i="4"/>
  <c r="F60" i="29"/>
  <c r="F58" i="31"/>
  <c r="F59" i="3"/>
  <c r="F26" i="24"/>
  <c r="F40" i="4"/>
  <c r="F59" i="29"/>
  <c r="F36" i="31"/>
  <c r="F32" i="35"/>
  <c r="F33" i="22"/>
  <c r="F41" i="20"/>
  <c r="F44" i="33"/>
  <c r="F27" i="24"/>
  <c r="F25" i="20"/>
  <c r="F53"/>
  <c r="F39" i="16"/>
  <c r="F33" i="4"/>
  <c r="F39" i="3"/>
  <c r="F47"/>
  <c r="F45" i="18"/>
  <c r="F39" i="35"/>
  <c r="F22" i="3"/>
  <c r="F34"/>
  <c r="F42"/>
  <c r="F42" i="24"/>
  <c r="F40" i="22"/>
  <c r="F26" i="20"/>
  <c r="F46"/>
  <c r="F29" i="18"/>
  <c r="F46" i="16"/>
  <c r="F59"/>
  <c r="F44" i="4"/>
  <c r="F26" i="29"/>
  <c r="F42"/>
  <c r="F49" i="31"/>
  <c r="F48" i="33"/>
  <c r="F22" i="35"/>
  <c r="F52"/>
  <c r="F32" i="18"/>
  <c r="F32" i="2"/>
  <c r="F38" i="3"/>
  <c r="F46"/>
  <c r="F54"/>
  <c r="F46" i="24"/>
  <c r="F44" i="22"/>
  <c r="F34" i="20"/>
  <c r="F40" i="18"/>
  <c r="F34" i="16"/>
  <c r="F60"/>
  <c r="F24" i="4"/>
  <c r="F36"/>
  <c r="F48"/>
  <c r="F22" i="29"/>
  <c r="F34"/>
  <c r="F43"/>
  <c r="F54"/>
  <c r="F24" i="31"/>
  <c r="F44"/>
  <c r="F52"/>
  <c r="F28" i="33"/>
  <c r="F49"/>
  <c r="F34" i="35"/>
  <c r="F31" i="16"/>
  <c r="F27" i="3"/>
  <c r="F55" i="24"/>
  <c r="F41" i="18"/>
  <c r="F29" i="4"/>
  <c r="F49"/>
  <c r="F58"/>
  <c r="F23" i="29"/>
  <c r="F35"/>
  <c r="F51"/>
  <c r="F25" i="31"/>
  <c r="F58" i="33"/>
  <c r="F31" i="3"/>
  <c r="F35"/>
  <c r="F51"/>
  <c r="F39" i="24"/>
  <c r="F25" i="18"/>
  <c r="F49"/>
  <c r="F55" i="29"/>
  <c r="F53" i="31"/>
  <c r="F24" i="33"/>
  <c r="F28" i="35"/>
  <c r="F44"/>
  <c r="F31" i="20"/>
  <c r="F23" i="3"/>
  <c r="F55"/>
  <c r="F22" i="24"/>
  <c r="F34"/>
  <c r="F50"/>
  <c r="F36" i="22"/>
  <c r="F52"/>
  <c r="F22" i="20"/>
  <c r="F29"/>
  <c r="F45"/>
  <c r="F54"/>
  <c r="F36" i="18"/>
  <c r="F48"/>
  <c r="F58"/>
  <c r="F42" i="16"/>
  <c r="F51"/>
  <c r="F25" i="4"/>
  <c r="F53"/>
  <c r="F39" i="29"/>
  <c r="F33" i="31"/>
  <c r="F45"/>
  <c r="F40" i="33"/>
  <c r="F24" i="35"/>
  <c r="F40"/>
  <c r="F55"/>
  <c r="F32" i="22"/>
  <c r="F30" i="16"/>
  <c r="O27" i="28"/>
  <c r="F54" i="22"/>
  <c r="F26" i="16"/>
  <c r="F52"/>
  <c r="F22" i="4"/>
  <c r="F26"/>
  <c r="F34"/>
  <c r="F46"/>
  <c r="F44" i="29"/>
  <c r="F38" i="31"/>
  <c r="F50"/>
  <c r="F30"/>
  <c r="F32" i="3"/>
  <c r="F30" i="2"/>
  <c r="C61"/>
  <c r="F24" i="3"/>
  <c r="F44"/>
  <c r="F24" i="20"/>
  <c r="F28"/>
  <c r="F36"/>
  <c r="F24" i="16"/>
  <c r="F44"/>
  <c r="F38" i="4"/>
  <c r="F50"/>
  <c r="F28" i="29"/>
  <c r="F22" i="31"/>
  <c r="F26"/>
  <c r="F54"/>
  <c r="F30" i="4"/>
  <c r="F28" i="3"/>
  <c r="F36"/>
  <c r="F48"/>
  <c r="F23" i="24"/>
  <c r="F38"/>
  <c r="F47"/>
  <c r="F59"/>
  <c r="F24" i="22"/>
  <c r="F38"/>
  <c r="F48"/>
  <c r="F23" i="20"/>
  <c r="F27"/>
  <c r="F35"/>
  <c r="F42"/>
  <c r="F50"/>
  <c r="F59"/>
  <c r="F24" i="18"/>
  <c r="F33"/>
  <c r="F44"/>
  <c r="F50"/>
  <c r="F23" i="16"/>
  <c r="F35"/>
  <c r="F43"/>
  <c r="F55"/>
  <c r="F42" i="4"/>
  <c r="F54"/>
  <c r="F36" i="29"/>
  <c r="F48"/>
  <c r="F34" i="31"/>
  <c r="F42"/>
  <c r="F59"/>
  <c r="F29" i="33"/>
  <c r="F45"/>
  <c r="F52"/>
  <c r="F23" i="35"/>
  <c r="F36"/>
  <c r="F47"/>
  <c r="F56"/>
  <c r="F31" i="24"/>
  <c r="F30" i="20"/>
  <c r="F44"/>
  <c r="F54" i="18"/>
  <c r="F28" i="16"/>
  <c r="F43" i="3"/>
  <c r="F60"/>
  <c r="F43" i="24"/>
  <c r="F51"/>
  <c r="F60"/>
  <c r="F35" i="22"/>
  <c r="F42"/>
  <c r="F50"/>
  <c r="F59"/>
  <c r="F39" i="20"/>
  <c r="F43"/>
  <c r="F47"/>
  <c r="F51"/>
  <c r="F55"/>
  <c r="F60"/>
  <c r="F42" i="18"/>
  <c r="F53"/>
  <c r="F59"/>
  <c r="F27" i="16"/>
  <c r="F36"/>
  <c r="F47"/>
  <c r="F45" i="4"/>
  <c r="F27" i="29"/>
  <c r="F47"/>
  <c r="F29" i="31"/>
  <c r="F22" i="33"/>
  <c r="F26"/>
  <c r="F42"/>
  <c r="F53"/>
  <c r="F59"/>
  <c r="F27" i="35"/>
  <c r="F30"/>
  <c r="F32" i="20"/>
  <c r="F30" i="18"/>
  <c r="F31" i="29"/>
  <c r="C61" i="18"/>
  <c r="C10" s="1"/>
  <c r="F10" s="1"/>
  <c r="F41" i="31"/>
  <c r="F40" i="20"/>
  <c r="F48"/>
  <c r="F52"/>
  <c r="F38" i="18"/>
  <c r="F38" i="33"/>
  <c r="F54"/>
  <c r="F32" i="16"/>
  <c r="F34" i="22"/>
  <c r="F22" i="18"/>
  <c r="F26"/>
  <c r="F34"/>
  <c r="F46"/>
  <c r="F40" i="16"/>
  <c r="F25" i="33"/>
  <c r="F33"/>
  <c r="F41"/>
  <c r="F46"/>
  <c r="F35" i="35"/>
  <c r="F43"/>
  <c r="F51"/>
  <c r="F60"/>
  <c r="F31"/>
  <c r="C61"/>
  <c r="C10" s="1"/>
  <c r="N57" i="28"/>
  <c r="K6"/>
  <c r="M51"/>
  <c r="C6"/>
  <c r="B11" i="36" s="1"/>
  <c r="D6" i="28"/>
  <c r="F6"/>
  <c r="H6"/>
  <c r="I6"/>
  <c r="J6"/>
  <c r="L6"/>
  <c r="N6"/>
  <c r="J57"/>
  <c r="E51"/>
  <c r="F25" i="3"/>
  <c r="F41"/>
  <c r="F45"/>
  <c r="F49"/>
  <c r="F53"/>
  <c r="F58"/>
  <c r="F33" i="16"/>
  <c r="F23" i="4"/>
  <c r="F27"/>
  <c r="F39"/>
  <c r="F43"/>
  <c r="F47"/>
  <c r="F51"/>
  <c r="F55"/>
  <c r="F60"/>
  <c r="F33" i="29"/>
  <c r="F25" i="24"/>
  <c r="F29"/>
  <c r="F36"/>
  <c r="F41"/>
  <c r="F45"/>
  <c r="F49"/>
  <c r="F53"/>
  <c r="F58"/>
  <c r="F29" i="16"/>
  <c r="F41"/>
  <c r="F45"/>
  <c r="F49"/>
  <c r="F53"/>
  <c r="F58"/>
  <c r="I51" i="28"/>
  <c r="F29" i="3"/>
  <c r="F33" i="24"/>
  <c r="F23" i="22"/>
  <c r="F27"/>
  <c r="F39"/>
  <c r="F43"/>
  <c r="F47"/>
  <c r="F51"/>
  <c r="F55"/>
  <c r="F60"/>
  <c r="C17" i="35"/>
  <c r="C9" s="1"/>
  <c r="F9" s="1"/>
  <c r="F31" i="18"/>
  <c r="F31" i="2"/>
  <c r="C61" i="31"/>
  <c r="C10" s="1"/>
  <c r="C11" s="1"/>
  <c r="C6" s="1"/>
  <c r="C61" i="20"/>
  <c r="C10" s="1"/>
  <c r="F10" s="1"/>
  <c r="C61" i="3"/>
  <c r="C10" s="1"/>
  <c r="F26" i="22"/>
  <c r="F35" i="18"/>
  <c r="F25" i="16"/>
  <c r="F25" i="29"/>
  <c r="F29"/>
  <c r="F41"/>
  <c r="F45"/>
  <c r="F49"/>
  <c r="F53"/>
  <c r="F58"/>
  <c r="F35" i="31"/>
  <c r="F35" i="33"/>
  <c r="F16" i="35"/>
  <c r="F17" s="1"/>
  <c r="F26"/>
  <c r="F33"/>
  <c r="F38"/>
  <c r="F42"/>
  <c r="F46"/>
  <c r="F50"/>
  <c r="F54"/>
  <c r="F59"/>
  <c r="F30" i="22"/>
  <c r="F30" i="33"/>
  <c r="C61" i="22"/>
  <c r="C10" s="1"/>
  <c r="F10" s="1"/>
  <c r="C61" i="4"/>
  <c r="C10" s="1"/>
  <c r="F10" s="1"/>
  <c r="C61" i="33"/>
  <c r="C10" s="1"/>
  <c r="C11" s="1"/>
  <c r="C6" s="1"/>
  <c r="F24" i="24"/>
  <c r="F28"/>
  <c r="F35"/>
  <c r="F40"/>
  <c r="F44"/>
  <c r="F48"/>
  <c r="F52"/>
  <c r="F22" i="22"/>
  <c r="F25"/>
  <c r="F29"/>
  <c r="F41"/>
  <c r="F45"/>
  <c r="F49"/>
  <c r="F53"/>
  <c r="F58"/>
  <c r="F33" i="20"/>
  <c r="F23" i="18"/>
  <c r="F27"/>
  <c r="F39"/>
  <c r="F43"/>
  <c r="F47"/>
  <c r="F51"/>
  <c r="F55"/>
  <c r="F60"/>
  <c r="F23" i="31"/>
  <c r="F27"/>
  <c r="F39"/>
  <c r="F43"/>
  <c r="F47"/>
  <c r="F51"/>
  <c r="F55"/>
  <c r="F60"/>
  <c r="F17" i="33"/>
  <c r="F23"/>
  <c r="F27"/>
  <c r="F34"/>
  <c r="F39"/>
  <c r="F43"/>
  <c r="F47"/>
  <c r="F51"/>
  <c r="F55"/>
  <c r="F60"/>
  <c r="F25" i="35"/>
  <c r="F29"/>
  <c r="F41"/>
  <c r="F45"/>
  <c r="F49"/>
  <c r="F53"/>
  <c r="F58"/>
  <c r="F32" i="24"/>
  <c r="F31" i="22"/>
  <c r="F31" i="4"/>
  <c r="F31" i="33"/>
  <c r="C61" i="24"/>
  <c r="C10" s="1"/>
  <c r="F10" s="1"/>
  <c r="C61" i="16"/>
  <c r="C10" s="1"/>
  <c r="F10" s="1"/>
  <c r="C61" i="29"/>
  <c r="C10" s="1"/>
  <c r="F10" s="1"/>
  <c r="O49" i="28"/>
  <c r="O44"/>
  <c r="O40"/>
  <c r="O36"/>
  <c r="O32"/>
  <c r="O28"/>
  <c r="E6"/>
  <c r="G6"/>
  <c r="M6"/>
  <c r="O98"/>
  <c r="O93"/>
  <c r="O89"/>
  <c r="O85"/>
  <c r="O81"/>
  <c r="O77"/>
  <c r="O73"/>
  <c r="O69"/>
  <c r="O65"/>
  <c r="O5"/>
  <c r="D51"/>
  <c r="F51"/>
  <c r="G51"/>
  <c r="H51"/>
  <c r="J51"/>
  <c r="K51"/>
  <c r="L51"/>
  <c r="N51"/>
  <c r="O99"/>
  <c r="O94"/>
  <c r="O90"/>
  <c r="O86"/>
  <c r="O82"/>
  <c r="O78"/>
  <c r="O74"/>
  <c r="O70"/>
  <c r="O66"/>
  <c r="O4"/>
  <c r="O42"/>
  <c r="O38"/>
  <c r="O34"/>
  <c r="O30"/>
  <c r="O26"/>
  <c r="O22"/>
  <c r="O18"/>
  <c r="O14"/>
  <c r="L57"/>
  <c r="H57"/>
  <c r="D101"/>
  <c r="M101"/>
  <c r="K101"/>
  <c r="I101"/>
  <c r="G101"/>
  <c r="E101"/>
  <c r="P98"/>
  <c r="P93"/>
  <c r="P89"/>
  <c r="P85"/>
  <c r="P81"/>
  <c r="P77"/>
  <c r="P73"/>
  <c r="P69"/>
  <c r="P65"/>
  <c r="P99"/>
  <c r="P94"/>
  <c r="P90"/>
  <c r="P86"/>
  <c r="P82"/>
  <c r="P78"/>
  <c r="P74"/>
  <c r="P70"/>
  <c r="P66"/>
  <c r="O50"/>
  <c r="O100"/>
  <c r="O95"/>
  <c r="O91"/>
  <c r="O87"/>
  <c r="O83"/>
  <c r="O79"/>
  <c r="O75"/>
  <c r="O71"/>
  <c r="O67"/>
  <c r="O63"/>
  <c r="C51"/>
  <c r="O48"/>
  <c r="C101"/>
  <c r="F16" i="36" s="1"/>
  <c r="O96" i="28"/>
  <c r="O92"/>
  <c r="O88"/>
  <c r="O84"/>
  <c r="O80"/>
  <c r="O76"/>
  <c r="O72"/>
  <c r="O68"/>
  <c r="O64"/>
  <c r="N101"/>
  <c r="L101"/>
  <c r="J101"/>
  <c r="H101"/>
  <c r="F101"/>
  <c r="P6"/>
  <c r="O24"/>
  <c r="O20"/>
  <c r="O16"/>
  <c r="P100"/>
  <c r="P95"/>
  <c r="P91"/>
  <c r="P87"/>
  <c r="P83"/>
  <c r="P79"/>
  <c r="P75"/>
  <c r="P71"/>
  <c r="P67"/>
  <c r="P63"/>
  <c r="P62"/>
  <c r="P96"/>
  <c r="P92"/>
  <c r="P88"/>
  <c r="P84"/>
  <c r="P80"/>
  <c r="P76"/>
  <c r="P72"/>
  <c r="P68"/>
  <c r="P64"/>
  <c r="E57"/>
  <c r="O56"/>
  <c r="M57"/>
  <c r="I57"/>
  <c r="C57"/>
  <c r="F57"/>
  <c r="D57"/>
  <c r="K57"/>
  <c r="G57"/>
  <c r="P12"/>
  <c r="P50"/>
  <c r="P49"/>
  <c r="P48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56"/>
  <c r="P55"/>
  <c r="O55"/>
  <c r="O62"/>
  <c r="E11" i="22"/>
  <c r="E11" i="24"/>
  <c r="E11" i="20"/>
  <c r="E11" i="18"/>
  <c r="E11" i="16"/>
  <c r="E11" i="4"/>
  <c r="F9" i="29"/>
  <c r="D11"/>
  <c r="F9" i="33"/>
  <c r="D11"/>
  <c r="D11" i="35"/>
  <c r="F9" i="31"/>
  <c r="D11"/>
  <c r="H13" i="26"/>
  <c r="J13" s="1"/>
  <c r="H14"/>
  <c r="J14" s="1"/>
  <c r="H15"/>
  <c r="J15" s="1"/>
  <c r="H16"/>
  <c r="J16" s="1"/>
  <c r="H12"/>
  <c r="B6"/>
  <c r="F17" i="29" l="1"/>
  <c r="S19" i="28"/>
  <c r="S13"/>
  <c r="S16"/>
  <c r="F10" i="33"/>
  <c r="F11" s="1"/>
  <c r="C11" i="29"/>
  <c r="C6" s="1"/>
  <c r="F61" i="35"/>
  <c r="U15" i="28"/>
  <c r="H20" i="26"/>
  <c r="J12"/>
  <c r="G12" s="1"/>
  <c r="C10" s="1"/>
  <c r="C11" i="35"/>
  <c r="C6" s="1"/>
  <c r="F10" i="31"/>
  <c r="F11" s="1"/>
  <c r="U20" i="28"/>
  <c r="U18"/>
  <c r="U14"/>
  <c r="U17"/>
  <c r="U12"/>
  <c r="U13"/>
  <c r="U16"/>
  <c r="U21"/>
  <c r="U19"/>
  <c r="F10" i="35"/>
  <c r="F11" s="1"/>
  <c r="F61" i="20"/>
  <c r="L7" i="28"/>
  <c r="F7"/>
  <c r="F61" i="18"/>
  <c r="F61" i="31"/>
  <c r="F61" i="29"/>
  <c r="F61" i="3"/>
  <c r="F61" i="24"/>
  <c r="F61" i="16"/>
  <c r="B16" i="36"/>
  <c r="S20" i="28"/>
  <c r="G7"/>
  <c r="S12"/>
  <c r="C7"/>
  <c r="E7"/>
  <c r="S18"/>
  <c r="K7"/>
  <c r="N7"/>
  <c r="S17"/>
  <c r="J7"/>
  <c r="S15"/>
  <c r="S14"/>
  <c r="H7"/>
  <c r="I7"/>
  <c r="M7"/>
  <c r="S21"/>
  <c r="D7"/>
  <c r="F11" i="36"/>
  <c r="F52" i="28"/>
  <c r="J52"/>
  <c r="N52"/>
  <c r="L52"/>
  <c r="G52"/>
  <c r="K52"/>
  <c r="C52"/>
  <c r="E52"/>
  <c r="I52"/>
  <c r="M52"/>
  <c r="H52"/>
  <c r="D52"/>
  <c r="F61" i="33"/>
  <c r="O57" i="28"/>
  <c r="F61" i="22"/>
  <c r="F61" i="4"/>
  <c r="O6" i="28"/>
  <c r="C3" i="27" s="1"/>
  <c r="O51" i="28"/>
  <c r="C22" i="27" s="1"/>
  <c r="T13" i="28"/>
  <c r="T21"/>
  <c r="F7" i="36"/>
  <c r="T15" i="28"/>
  <c r="T17"/>
  <c r="T12"/>
  <c r="O101"/>
  <c r="P57"/>
  <c r="T16"/>
  <c r="T18"/>
  <c r="T19"/>
  <c r="T14"/>
  <c r="T20"/>
  <c r="F6" i="36"/>
  <c r="P101" i="28"/>
  <c r="P51"/>
  <c r="D6" i="33"/>
  <c r="D6" i="29"/>
  <c r="F11"/>
  <c r="D6" i="35"/>
  <c r="D6" i="31"/>
  <c r="G16" i="26"/>
  <c r="G15"/>
  <c r="G14"/>
  <c r="G13"/>
  <c r="D17" i="24"/>
  <c r="D9" s="1"/>
  <c r="D11" s="1"/>
  <c r="F16"/>
  <c r="F15"/>
  <c r="C17"/>
  <c r="C9" s="1"/>
  <c r="D17" i="22"/>
  <c r="D9" s="1"/>
  <c r="D11" s="1"/>
  <c r="F16"/>
  <c r="F15"/>
  <c r="C17"/>
  <c r="C9" s="1"/>
  <c r="D17" i="20"/>
  <c r="D9" s="1"/>
  <c r="D11" s="1"/>
  <c r="F16"/>
  <c r="F15"/>
  <c r="C17"/>
  <c r="C9" s="1"/>
  <c r="D17" i="18"/>
  <c r="D9" s="1"/>
  <c r="D11" s="1"/>
  <c r="F16"/>
  <c r="F15"/>
  <c r="C17"/>
  <c r="C9" s="1"/>
  <c r="D17" i="16"/>
  <c r="D9" s="1"/>
  <c r="D11" s="1"/>
  <c r="F16"/>
  <c r="F15"/>
  <c r="C17"/>
  <c r="C9" s="1"/>
  <c r="D17" i="4"/>
  <c r="D9" s="1"/>
  <c r="D11" s="1"/>
  <c r="F16"/>
  <c r="F15"/>
  <c r="C17"/>
  <c r="C9" s="1"/>
  <c r="D17" i="3"/>
  <c r="D9" s="1"/>
  <c r="F16"/>
  <c r="F15"/>
  <c r="C17"/>
  <c r="E9"/>
  <c r="E11" s="1"/>
  <c r="E6" s="1"/>
  <c r="F8" i="36" l="1"/>
  <c r="J20" i="26"/>
  <c r="C9" i="3"/>
  <c r="C11" s="1"/>
  <c r="C6" s="1"/>
  <c r="C11" i="16"/>
  <c r="C6" s="1"/>
  <c r="F9"/>
  <c r="F11" s="1"/>
  <c r="C11" i="18"/>
  <c r="F9"/>
  <c r="F11" s="1"/>
  <c r="C11" i="20"/>
  <c r="F9"/>
  <c r="F11" s="1"/>
  <c r="C11" i="22"/>
  <c r="F9"/>
  <c r="F11" s="1"/>
  <c r="C11" i="24"/>
  <c r="C6" s="1"/>
  <c r="F9"/>
  <c r="F11" s="1"/>
  <c r="F6" i="29"/>
  <c r="F6" i="33"/>
  <c r="F6" i="35"/>
  <c r="F6" i="31"/>
  <c r="E6" i="16"/>
  <c r="E6" i="18"/>
  <c r="E6" i="20"/>
  <c r="E6" i="22"/>
  <c r="E6" i="24"/>
  <c r="E6" i="4"/>
  <c r="G20" i="26"/>
  <c r="F14" i="24"/>
  <c r="F17" s="1"/>
  <c r="C6" i="22"/>
  <c r="F14"/>
  <c r="F17" s="1"/>
  <c r="C6" i="20"/>
  <c r="F14"/>
  <c r="F17" s="1"/>
  <c r="C6" i="18"/>
  <c r="F14"/>
  <c r="F17" s="1"/>
  <c r="F14" i="16"/>
  <c r="F17" s="1"/>
  <c r="F14" i="4"/>
  <c r="F17" s="1"/>
  <c r="D11" i="3"/>
  <c r="F10"/>
  <c r="F14"/>
  <c r="F17" s="1"/>
  <c r="F9" l="1"/>
  <c r="C11" i="4"/>
  <c r="C6" s="1"/>
  <c r="F9"/>
  <c r="F11" s="1"/>
  <c r="D6" i="3"/>
  <c r="F11"/>
  <c r="F6" s="1"/>
  <c r="D6" i="4"/>
  <c r="F6"/>
  <c r="D6" i="24"/>
  <c r="D6" i="22"/>
  <c r="D6" i="20"/>
  <c r="D6" i="18"/>
  <c r="D6" i="16"/>
  <c r="F6" i="24" l="1"/>
  <c r="F6" i="22"/>
  <c r="F6" i="20"/>
  <c r="F6" i="18"/>
  <c r="F6" i="16"/>
  <c r="D61" i="2" l="1"/>
  <c r="D10" s="1"/>
  <c r="E61"/>
  <c r="E10" s="1"/>
  <c r="F60"/>
  <c r="F59"/>
  <c r="F58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6"/>
  <c r="F35"/>
  <c r="F34"/>
  <c r="F33"/>
  <c r="F29"/>
  <c r="F28"/>
  <c r="F27"/>
  <c r="F26"/>
  <c r="F25"/>
  <c r="F24"/>
  <c r="F23"/>
  <c r="F22"/>
  <c r="D17"/>
  <c r="D9" s="1"/>
  <c r="C17"/>
  <c r="C9" s="1"/>
  <c r="F16"/>
  <c r="F15"/>
  <c r="F14"/>
  <c r="E9"/>
  <c r="D11" l="1"/>
  <c r="D6" s="1"/>
  <c r="F17"/>
  <c r="E11"/>
  <c r="E6" s="1"/>
  <c r="F61"/>
  <c r="C10"/>
  <c r="F10" s="1"/>
  <c r="F9"/>
  <c r="C11" l="1"/>
  <c r="C6" s="1"/>
  <c r="F11"/>
  <c r="F6" s="1"/>
  <c r="C3" i="12"/>
</calcChain>
</file>

<file path=xl/sharedStrings.xml><?xml version="1.0" encoding="utf-8"?>
<sst xmlns="http://schemas.openxmlformats.org/spreadsheetml/2006/main" count="1861" uniqueCount="140">
  <si>
    <t>Total</t>
  </si>
  <si>
    <t>Medical</t>
  </si>
  <si>
    <t>BALANTA</t>
  </si>
  <si>
    <t>Proiectat</t>
  </si>
  <si>
    <t>Diferenta</t>
  </si>
  <si>
    <t>SUMAR</t>
  </si>
  <si>
    <t>Total Venituri</t>
  </si>
  <si>
    <t>Total Cheltuieli</t>
  </si>
  <si>
    <t>Venituri-Cheltuieli</t>
  </si>
  <si>
    <t>VENITURI</t>
  </si>
  <si>
    <t>CHELTUIELI</t>
  </si>
  <si>
    <t>Cheltuieli casa</t>
  </si>
  <si>
    <t>Telefon</t>
  </si>
  <si>
    <t>Salariu</t>
  </si>
  <si>
    <t>Sold cont</t>
  </si>
  <si>
    <t>Alte venituri</t>
  </si>
  <si>
    <t>Curent</t>
  </si>
  <si>
    <t>Gaz</t>
  </si>
  <si>
    <t>Intretinere</t>
  </si>
  <si>
    <t>Cablu si internet</t>
  </si>
  <si>
    <t>Reparatii</t>
  </si>
  <si>
    <t>Alte cheltuieli</t>
  </si>
  <si>
    <t>Combustibil</t>
  </si>
  <si>
    <t>Asigurari</t>
  </si>
  <si>
    <t>Casa</t>
  </si>
  <si>
    <t>Sanatate</t>
  </si>
  <si>
    <t>Viata</t>
  </si>
  <si>
    <t>Alte asigurari</t>
  </si>
  <si>
    <t>Cumparaturi</t>
  </si>
  <si>
    <t>Iesiri in oras</t>
  </si>
  <si>
    <t>Alte cumparaturi</t>
  </si>
  <si>
    <t>Ingrijire personala</t>
  </si>
  <si>
    <t>Cosmetica</t>
  </si>
  <si>
    <t>Imbracaminte</t>
  </si>
  <si>
    <t>Sala</t>
  </si>
  <si>
    <t>Divertisment</t>
  </si>
  <si>
    <t>Cinema</t>
  </si>
  <si>
    <t>Teatru</t>
  </si>
  <si>
    <t>Impozit masina</t>
  </si>
  <si>
    <t>Impozit casa</t>
  </si>
  <si>
    <t>Economisire</t>
  </si>
  <si>
    <t>Cadou</t>
  </si>
  <si>
    <t>Mancare si alte necesitati</t>
  </si>
  <si>
    <t>Cheltuieli copil</t>
  </si>
  <si>
    <t>Jucarii</t>
  </si>
  <si>
    <t>Cheltuieli expectionale</t>
  </si>
  <si>
    <t>SUMAR CHELTUIELI</t>
  </si>
  <si>
    <t>BALANTA 2011</t>
  </si>
  <si>
    <t>DATA:</t>
  </si>
  <si>
    <t>Grand Total</t>
  </si>
  <si>
    <t>Balanta</t>
  </si>
  <si>
    <t>Raport lunar</t>
  </si>
  <si>
    <t>Balanta proiectata</t>
  </si>
  <si>
    <t>Balanta realizata</t>
  </si>
  <si>
    <t>(Venituri - Cheltuieli)</t>
  </si>
  <si>
    <t>(Realizat - Proiectat)</t>
  </si>
  <si>
    <t>(Venituri proiectate - Cheltuieli proiectate)</t>
  </si>
  <si>
    <t>Venituri</t>
  </si>
  <si>
    <t>Cheltuieli</t>
  </si>
  <si>
    <t>REALIZAT</t>
  </si>
  <si>
    <t>PROIECTAT</t>
  </si>
  <si>
    <t>Transport</t>
  </si>
  <si>
    <t>Categorie</t>
  </si>
  <si>
    <t>Descriere</t>
  </si>
  <si>
    <t>Imprumuturi si economii</t>
  </si>
  <si>
    <t>Evidenta economii</t>
  </si>
  <si>
    <t>Banca</t>
  </si>
  <si>
    <t>Moneda</t>
  </si>
  <si>
    <t>Suma</t>
  </si>
  <si>
    <t>Dobanda (% / an)</t>
  </si>
  <si>
    <t>Perioada (luni)</t>
  </si>
  <si>
    <t>Titular</t>
  </si>
  <si>
    <t>Valoare maturitate</t>
  </si>
  <si>
    <t>Valoare dobanda</t>
  </si>
  <si>
    <t>Data maturitate</t>
  </si>
  <si>
    <t>ECONOMII</t>
  </si>
  <si>
    <t>Data:</t>
  </si>
  <si>
    <t>Curs EUR:</t>
  </si>
  <si>
    <t>Economii EUR actuale:</t>
  </si>
  <si>
    <t>Economii EUR maturitate:</t>
  </si>
  <si>
    <t>Mai</t>
  </si>
  <si>
    <t>Iunie</t>
  </si>
  <si>
    <t>Iulie</t>
  </si>
  <si>
    <t>August</t>
  </si>
  <si>
    <t>Septembrie</t>
  </si>
  <si>
    <t>Octombrie</t>
  </si>
  <si>
    <t>Noiembrie</t>
  </si>
  <si>
    <t>Decembrie</t>
  </si>
  <si>
    <t>Raport anual</t>
  </si>
  <si>
    <t>TOTAL AN</t>
  </si>
  <si>
    <t>Calendar balanta lunara</t>
  </si>
  <si>
    <t>Valoare Impozit</t>
  </si>
  <si>
    <t>Titulari balanta:</t>
  </si>
  <si>
    <t xml:space="preserve">Realizat </t>
  </si>
  <si>
    <t>Abonament RATB/Metrorex</t>
  </si>
  <si>
    <t>Masina</t>
  </si>
  <si>
    <t>Alte cheltuieli exceptionale</t>
  </si>
  <si>
    <t>Cheltuieli bancare</t>
  </si>
  <si>
    <t>Comisioane retrageri/OP</t>
  </si>
  <si>
    <t>Taxe lunare</t>
  </si>
  <si>
    <t>Setare informatii fisier</t>
  </si>
  <si>
    <t>SETARE VENITURI PROIECTATE</t>
  </si>
  <si>
    <t>Ianuarie</t>
  </si>
  <si>
    <t>Februarie</t>
  </si>
  <si>
    <t>Martie</t>
  </si>
  <si>
    <t>Aprilie</t>
  </si>
  <si>
    <t>IANUARIE</t>
  </si>
  <si>
    <t>FEBRUARIE</t>
  </si>
  <si>
    <t>MARTIE</t>
  </si>
  <si>
    <t>APRILIE</t>
  </si>
  <si>
    <t>MAI</t>
  </si>
  <si>
    <t>IUNIE</t>
  </si>
  <si>
    <t>IULIE</t>
  </si>
  <si>
    <t>AUGUST</t>
  </si>
  <si>
    <t>SEPTEMBRIE</t>
  </si>
  <si>
    <t>OCTOMBRIE</t>
  </si>
  <si>
    <t>NOIEMBRIE</t>
  </si>
  <si>
    <t>DECEMBRIE</t>
  </si>
  <si>
    <t>SETARE CHELTUIELI PROIECTATE</t>
  </si>
  <si>
    <t>VENITURI REALIZATE</t>
  </si>
  <si>
    <t>CHELTUIELI REALIZATE</t>
  </si>
  <si>
    <t>-</t>
  </si>
  <si>
    <t/>
  </si>
  <si>
    <t>CHELTUIELI PRECONIZATE</t>
  </si>
  <si>
    <t>VENITURI PRECONIZATE</t>
  </si>
  <si>
    <t>Selecteaza luna de raportare</t>
  </si>
  <si>
    <t>Luna raportare</t>
  </si>
  <si>
    <t>Scroll value</t>
  </si>
  <si>
    <t>Scroll Value</t>
  </si>
  <si>
    <t>Total an</t>
  </si>
  <si>
    <t xml:space="preserve"> </t>
  </si>
  <si>
    <t>Pondere venit</t>
  </si>
  <si>
    <t>Pondere cheltuieli</t>
  </si>
  <si>
    <t>Preconizat</t>
  </si>
  <si>
    <t>Relizat</t>
  </si>
  <si>
    <t>Setare fisier</t>
  </si>
  <si>
    <t>Curs USD:</t>
  </si>
  <si>
    <t>Imprumuturi date</t>
  </si>
  <si>
    <t>Rate imprumuturi luate</t>
  </si>
  <si>
    <t>Chirie</t>
  </si>
</sst>
</file>

<file path=xl/styles.xml><?xml version="1.0" encoding="utf-8"?>
<styleSheet xmlns="http://schemas.openxmlformats.org/spreadsheetml/2006/main">
  <numFmts count="9">
    <numFmt numFmtId="6" formatCode="&quot;$&quot;#,##0_);[Red]\(&quot;$&quot;#,##0\)"/>
    <numFmt numFmtId="43" formatCode="_(* #,##0.00_);_(* \(#,##0.00\);_(* &quot;-&quot;??_);_(@_)"/>
    <numFmt numFmtId="164" formatCode="_(* #,##0_);_(* \(#,##0\);_(* &quot;-&quot;??_);_(@_)"/>
    <numFmt numFmtId="165" formatCode="#,##0.00_ ;[Red]\-#,##0.00\ "/>
    <numFmt numFmtId="166" formatCode="&quot;$&quot;#,##0"/>
    <numFmt numFmtId="167" formatCode="#,##0;[Red]#,##0"/>
    <numFmt numFmtId="168" formatCode="#,##0_ ;[Red]\-#,##0\ "/>
    <numFmt numFmtId="169" formatCode="[$€-1809]#,##0.00"/>
    <numFmt numFmtId="170" formatCode="[$-409]d\-mmm\-yy;@"/>
  </numFmts>
  <fonts count="53">
    <font>
      <sz val="11"/>
      <color theme="1"/>
      <name val="Constantia"/>
      <family val="2"/>
      <charset val="238"/>
      <scheme val="minor"/>
    </font>
    <font>
      <sz val="10"/>
      <color theme="1"/>
      <name val="Constantia"/>
      <family val="2"/>
      <scheme val="minor"/>
    </font>
    <font>
      <b/>
      <sz val="10"/>
      <color indexed="63"/>
      <name val="Constantia"/>
      <family val="2"/>
      <scheme val="minor"/>
    </font>
    <font>
      <sz val="11"/>
      <color theme="1"/>
      <name val="Constantia"/>
      <family val="2"/>
      <scheme val="minor"/>
    </font>
    <font>
      <b/>
      <sz val="18"/>
      <color theme="3"/>
      <name val="Calibri"/>
      <family val="2"/>
      <charset val="238"/>
      <scheme val="major"/>
    </font>
    <font>
      <b/>
      <sz val="15"/>
      <color theme="3"/>
      <name val="Constantia"/>
      <family val="2"/>
      <charset val="238"/>
      <scheme val="minor"/>
    </font>
    <font>
      <sz val="11"/>
      <color theme="1"/>
      <name val="Calibri"/>
      <family val="2"/>
      <scheme val="major"/>
    </font>
    <font>
      <b/>
      <i/>
      <sz val="36"/>
      <color theme="5" tint="-0.499984740745262"/>
      <name val="Calibri"/>
      <family val="2"/>
      <scheme val="major"/>
    </font>
    <font>
      <sz val="12"/>
      <color theme="1"/>
      <name val="Calibri"/>
      <family val="2"/>
      <scheme val="major"/>
    </font>
    <font>
      <sz val="14"/>
      <color theme="1"/>
      <name val="Calibri"/>
      <family val="2"/>
      <scheme val="major"/>
    </font>
    <font>
      <b/>
      <sz val="14"/>
      <color theme="5" tint="-0.499984740745262"/>
      <name val="Calibri"/>
      <family val="2"/>
      <scheme val="major"/>
    </font>
    <font>
      <b/>
      <sz val="18"/>
      <color theme="3"/>
      <name val="Calibri"/>
      <family val="2"/>
      <scheme val="major"/>
    </font>
    <font>
      <b/>
      <sz val="12"/>
      <color theme="3"/>
      <name val="Calibri"/>
      <family val="2"/>
      <scheme val="major"/>
    </font>
    <font>
      <b/>
      <sz val="11"/>
      <color theme="1"/>
      <name val="Calibri"/>
      <family val="2"/>
      <scheme val="major"/>
    </font>
    <font>
      <b/>
      <sz val="12"/>
      <color theme="1"/>
      <name val="Calibri"/>
      <family val="2"/>
      <scheme val="major"/>
    </font>
    <font>
      <sz val="10"/>
      <color indexed="63"/>
      <name val="Calibri"/>
      <family val="2"/>
      <scheme val="major"/>
    </font>
    <font>
      <b/>
      <sz val="12"/>
      <color indexed="63"/>
      <name val="Calibri"/>
      <family val="2"/>
      <scheme val="major"/>
    </font>
    <font>
      <b/>
      <sz val="10"/>
      <color indexed="63"/>
      <name val="Calibri"/>
      <family val="2"/>
      <scheme val="major"/>
    </font>
    <font>
      <sz val="10"/>
      <color theme="1"/>
      <name val="Calibri"/>
      <family val="2"/>
      <scheme val="major"/>
    </font>
    <font>
      <b/>
      <sz val="12"/>
      <color theme="6" tint="0.79998168889431442"/>
      <name val="Calibri"/>
      <family val="2"/>
      <scheme val="major"/>
    </font>
    <font>
      <b/>
      <sz val="12"/>
      <color theme="7" tint="0.79998168889431442"/>
      <name val="Calibri"/>
      <family val="2"/>
      <scheme val="major"/>
    </font>
    <font>
      <b/>
      <sz val="12"/>
      <color theme="4" tint="0.79998168889431442"/>
      <name val="Calibri"/>
      <family val="2"/>
      <scheme val="major"/>
    </font>
    <font>
      <b/>
      <sz val="11"/>
      <name val="Calibri"/>
      <family val="2"/>
      <scheme val="major"/>
    </font>
    <font>
      <sz val="11"/>
      <name val="Calibri"/>
      <family val="2"/>
      <scheme val="major"/>
    </font>
    <font>
      <b/>
      <sz val="12"/>
      <name val="Calibri"/>
      <family val="2"/>
      <scheme val="major"/>
    </font>
    <font>
      <b/>
      <sz val="13"/>
      <color rgb="FF00B050"/>
      <name val="Calibri"/>
      <family val="2"/>
      <scheme val="major"/>
    </font>
    <font>
      <sz val="13"/>
      <color rgb="FF00B050"/>
      <name val="Calibri"/>
      <family val="2"/>
      <scheme val="major"/>
    </font>
    <font>
      <b/>
      <sz val="18"/>
      <color theme="9" tint="-0.499984740745262"/>
      <name val="Calibri"/>
      <family val="2"/>
      <scheme val="major"/>
    </font>
    <font>
      <b/>
      <sz val="10"/>
      <color theme="4"/>
      <name val="Calibri"/>
      <family val="2"/>
      <scheme val="major"/>
    </font>
    <font>
      <b/>
      <sz val="14"/>
      <color rgb="FFFF0000"/>
      <name val="Calibri"/>
      <family val="2"/>
      <scheme val="major"/>
    </font>
    <font>
      <b/>
      <sz val="14"/>
      <color rgb="FF00B050"/>
      <name val="Calibri"/>
      <family val="2"/>
      <scheme val="major"/>
    </font>
    <font>
      <b/>
      <sz val="20"/>
      <color theme="2" tint="-0.749992370372631"/>
      <name val="Calibri"/>
      <family val="2"/>
      <scheme val="major"/>
    </font>
    <font>
      <b/>
      <sz val="20"/>
      <color theme="7" tint="-0.249977111117893"/>
      <name val="Calibri"/>
      <family val="2"/>
      <scheme val="major"/>
    </font>
    <font>
      <sz val="30"/>
      <color rgb="FF7030A0"/>
      <name val="Calibri"/>
      <family val="2"/>
      <scheme val="major"/>
    </font>
    <font>
      <b/>
      <sz val="11"/>
      <color theme="7" tint="0.79998168889431442"/>
      <name val="Calibri"/>
      <family val="2"/>
      <scheme val="major"/>
    </font>
    <font>
      <b/>
      <sz val="14"/>
      <color theme="1"/>
      <name val="Calibri"/>
      <family val="2"/>
      <scheme val="major"/>
    </font>
    <font>
      <b/>
      <sz val="11"/>
      <color theme="0"/>
      <name val="Calibri"/>
      <family val="2"/>
      <scheme val="major"/>
    </font>
    <font>
      <sz val="12"/>
      <color rgb="FF7030A0"/>
      <name val="Calibri"/>
      <family val="2"/>
      <scheme val="major"/>
    </font>
    <font>
      <b/>
      <sz val="11"/>
      <color theme="1"/>
      <name val="Constantia"/>
      <family val="2"/>
      <charset val="238"/>
      <scheme val="minor"/>
    </font>
    <font>
      <b/>
      <sz val="12"/>
      <color theme="5" tint="-0.499984740745262"/>
      <name val="Calibri"/>
      <family val="2"/>
      <scheme val="major"/>
    </font>
    <font>
      <b/>
      <sz val="16"/>
      <color theme="8" tint="-0.499984740745262"/>
      <name val="Calibri"/>
      <family val="2"/>
      <scheme val="major"/>
    </font>
    <font>
      <sz val="30"/>
      <color theme="3"/>
      <name val="Calibri"/>
      <family val="2"/>
      <scheme val="major"/>
    </font>
    <font>
      <i/>
      <sz val="10"/>
      <color theme="1"/>
      <name val="Calibri"/>
      <family val="2"/>
      <scheme val="major"/>
    </font>
    <font>
      <b/>
      <sz val="15"/>
      <color theme="3"/>
      <name val="Calibri"/>
      <family val="2"/>
      <scheme val="major"/>
    </font>
    <font>
      <b/>
      <sz val="18"/>
      <color theme="4"/>
      <name val="Calibri"/>
      <family val="2"/>
      <scheme val="major"/>
    </font>
    <font>
      <b/>
      <sz val="12"/>
      <color rgb="FFFF0000"/>
      <name val="Calibri"/>
      <family val="2"/>
      <scheme val="major"/>
    </font>
    <font>
      <b/>
      <sz val="10"/>
      <color theme="3"/>
      <name val="Calibri"/>
      <family val="2"/>
      <scheme val="major"/>
    </font>
    <font>
      <sz val="11"/>
      <color rgb="FFFF0000"/>
      <name val="Calibri"/>
      <family val="2"/>
      <scheme val="major"/>
    </font>
    <font>
      <b/>
      <sz val="12"/>
      <color theme="0"/>
      <name val="Calibri"/>
      <family val="2"/>
      <scheme val="major"/>
    </font>
    <font>
      <b/>
      <sz val="22"/>
      <color theme="3"/>
      <name val="Calibri"/>
      <family val="2"/>
      <scheme val="major"/>
    </font>
    <font>
      <b/>
      <sz val="16"/>
      <color theme="4"/>
      <name val="Calibri"/>
      <family val="2"/>
      <scheme val="major"/>
    </font>
    <font>
      <b/>
      <sz val="11"/>
      <color indexed="63"/>
      <name val="Calibri"/>
      <family val="2"/>
      <scheme val="major"/>
    </font>
    <font>
      <sz val="11"/>
      <color theme="1"/>
      <name val="Calibri"/>
      <scheme val="major"/>
    </font>
  </fonts>
  <fills count="17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CCCFF"/>
        <bgColor indexed="64"/>
      </patternFill>
    </fill>
  </fills>
  <borders count="22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ouble">
        <color theme="2" tint="-0.749992370372631"/>
      </bottom>
      <diagonal/>
    </border>
    <border>
      <left/>
      <right style="double">
        <color theme="2" tint="-0.749992370372631"/>
      </right>
      <top style="double">
        <color theme="2" tint="-0.749992370372631"/>
      </top>
      <bottom style="double">
        <color theme="2" tint="-0.749992370372631"/>
      </bottom>
      <diagonal/>
    </border>
    <border>
      <left/>
      <right style="double">
        <color theme="2" tint="-0.749992370372631"/>
      </right>
      <top/>
      <bottom/>
      <diagonal/>
    </border>
    <border>
      <left/>
      <right/>
      <top style="double">
        <color theme="2" tint="-0.749992370372631"/>
      </top>
      <bottom style="double">
        <color theme="2" tint="-0.749992370372631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34998626667073579"/>
      </right>
      <top style="thin">
        <color theme="0" tint="-0.249977111117893"/>
      </top>
      <bottom/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theme="0" tint="-0.249977111117893"/>
      </bottom>
      <diagonal/>
    </border>
    <border>
      <left/>
      <right style="thin">
        <color theme="2" tint="-0.499984740745262"/>
      </right>
      <top/>
      <bottom/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thin">
        <color theme="3"/>
      </left>
      <right style="medium">
        <color theme="3"/>
      </right>
      <top/>
      <bottom/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</borders>
  <cellStyleXfs count="6">
    <xf numFmtId="0" fontId="0" fillId="0" borderId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4" applyNumberFormat="0" applyFill="0" applyAlignment="0" applyProtection="0"/>
  </cellStyleXfs>
  <cellXfs count="215">
    <xf numFmtId="0" fontId="0" fillId="0" borderId="0" xfId="0"/>
    <xf numFmtId="0" fontId="2" fillId="0" borderId="0" xfId="1" applyFont="1" applyBorder="1" applyAlignment="1">
      <alignment vertical="center" wrapText="1"/>
    </xf>
    <xf numFmtId="0" fontId="0" fillId="8" borderId="0" xfId="0" applyFill="1" applyBorder="1"/>
    <xf numFmtId="0" fontId="0" fillId="8" borderId="0" xfId="0" applyFill="1"/>
    <xf numFmtId="0" fontId="0" fillId="8" borderId="5" xfId="0" applyFill="1" applyBorder="1"/>
    <xf numFmtId="0" fontId="10" fillId="10" borderId="8" xfId="0" applyFont="1" applyFill="1" applyBorder="1"/>
    <xf numFmtId="0" fontId="0" fillId="8" borderId="7" xfId="0" applyFill="1" applyBorder="1"/>
    <xf numFmtId="0" fontId="2" fillId="8" borderId="0" xfId="1" applyFont="1" applyFill="1" applyBorder="1" applyAlignment="1">
      <alignment vertical="center" wrapText="1"/>
    </xf>
    <xf numFmtId="0" fontId="11" fillId="8" borderId="9" xfId="4" applyFont="1" applyFill="1" applyBorder="1" applyAlignment="1">
      <alignment vertical="center"/>
    </xf>
    <xf numFmtId="0" fontId="11" fillId="8" borderId="0" xfId="4" applyFont="1" applyFill="1" applyBorder="1" applyAlignment="1">
      <alignment vertical="center"/>
    </xf>
    <xf numFmtId="0" fontId="11" fillId="8" borderId="14" xfId="4" applyFont="1" applyFill="1" applyBorder="1" applyAlignment="1">
      <alignment vertical="center"/>
    </xf>
    <xf numFmtId="0" fontId="6" fillId="8" borderId="0" xfId="0" applyFont="1" applyFill="1" applyBorder="1" applyAlignment="1">
      <alignment horizontal="left" indent="2"/>
    </xf>
    <xf numFmtId="0" fontId="6" fillId="8" borderId="0" xfId="0" applyFont="1" applyFill="1"/>
    <xf numFmtId="0" fontId="6" fillId="8" borderId="0" xfId="0" applyFont="1" applyFill="1" applyBorder="1"/>
    <xf numFmtId="0" fontId="6" fillId="0" borderId="0" xfId="0" applyFont="1"/>
    <xf numFmtId="0" fontId="17" fillId="0" borderId="0" xfId="1" applyFont="1" applyBorder="1" applyAlignment="1">
      <alignment vertical="center" wrapText="1"/>
    </xf>
    <xf numFmtId="0" fontId="15" fillId="0" borderId="0" xfId="1" applyFont="1" applyBorder="1" applyAlignment="1">
      <alignment horizontal="left" vertical="center" wrapText="1"/>
    </xf>
    <xf numFmtId="0" fontId="15" fillId="0" borderId="0" xfId="1" applyFont="1" applyBorder="1" applyAlignment="1">
      <alignment horizontal="left" vertical="center"/>
    </xf>
    <xf numFmtId="0" fontId="9" fillId="0" borderId="0" xfId="2" applyFont="1" applyAlignment="1" applyProtection="1">
      <alignment vertical="center"/>
      <protection locked="0"/>
    </xf>
    <xf numFmtId="164" fontId="9" fillId="0" borderId="0" xfId="3" applyNumberFormat="1" applyFont="1" applyAlignment="1" applyProtection="1">
      <alignment vertical="center"/>
      <protection locked="0"/>
    </xf>
    <xf numFmtId="0" fontId="17" fillId="0" borderId="0" xfId="1" applyFont="1" applyBorder="1" applyAlignment="1">
      <alignment horizontal="left" vertical="center" wrapText="1"/>
    </xf>
    <xf numFmtId="0" fontId="6" fillId="0" borderId="0" xfId="0" applyFont="1" applyAlignment="1">
      <alignment wrapText="1"/>
    </xf>
    <xf numFmtId="0" fontId="8" fillId="0" borderId="0" xfId="0" applyFont="1"/>
    <xf numFmtId="0" fontId="15" fillId="8" borderId="0" xfId="1" applyFont="1" applyFill="1" applyBorder="1" applyAlignment="1">
      <alignment vertical="center"/>
    </xf>
    <xf numFmtId="0" fontId="16" fillId="8" borderId="0" xfId="1" applyFont="1" applyFill="1" applyBorder="1" applyAlignment="1">
      <alignment vertical="center"/>
    </xf>
    <xf numFmtId="0" fontId="16" fillId="8" borderId="0" xfId="1" applyFont="1" applyFill="1" applyBorder="1" applyAlignment="1">
      <alignment horizontal="left" vertical="center"/>
    </xf>
    <xf numFmtId="2" fontId="15" fillId="0" borderId="0" xfId="1" applyNumberFormat="1" applyFont="1" applyBorder="1" applyAlignment="1">
      <alignment horizontal="left" vertical="center"/>
    </xf>
    <xf numFmtId="0" fontId="26" fillId="8" borderId="9" xfId="0" applyFont="1" applyFill="1" applyBorder="1"/>
    <xf numFmtId="0" fontId="16" fillId="0" borderId="0" xfId="1" applyFont="1" applyFill="1" applyBorder="1" applyAlignment="1">
      <alignment vertical="center" wrapText="1"/>
    </xf>
    <xf numFmtId="0" fontId="2" fillId="0" borderId="0" xfId="1" applyFont="1" applyFill="1" applyBorder="1" applyAlignment="1">
      <alignment vertical="center" wrapText="1"/>
    </xf>
    <xf numFmtId="165" fontId="23" fillId="0" borderId="0" xfId="1" applyNumberFormat="1" applyFont="1" applyFill="1" applyBorder="1" applyAlignment="1">
      <alignment horizontal="right" vertical="center"/>
    </xf>
    <xf numFmtId="165" fontId="24" fillId="0" borderId="0" xfId="1" applyNumberFormat="1" applyFont="1" applyFill="1" applyBorder="1" applyAlignment="1">
      <alignment horizontal="right" vertical="center"/>
    </xf>
    <xf numFmtId="0" fontId="23" fillId="0" borderId="0" xfId="1" applyFont="1" applyBorder="1" applyAlignment="1">
      <alignment vertical="center" wrapText="1"/>
    </xf>
    <xf numFmtId="0" fontId="27" fillId="8" borderId="0" xfId="0" applyFont="1" applyFill="1" applyAlignment="1"/>
    <xf numFmtId="0" fontId="6" fillId="9" borderId="0" xfId="0" applyFont="1" applyFill="1"/>
    <xf numFmtId="14" fontId="6" fillId="0" borderId="0" xfId="0" applyNumberFormat="1" applyFont="1"/>
    <xf numFmtId="0" fontId="13" fillId="0" borderId="0" xfId="0" applyFont="1"/>
    <xf numFmtId="10" fontId="6" fillId="0" borderId="0" xfId="0" applyNumberFormat="1" applyFont="1"/>
    <xf numFmtId="10" fontId="6" fillId="9" borderId="0" xfId="0" applyNumberFormat="1" applyFont="1" applyFill="1"/>
    <xf numFmtId="169" fontId="8" fillId="0" borderId="0" xfId="0" applyNumberFormat="1" applyFont="1" applyAlignment="1">
      <alignment vertical="center"/>
    </xf>
    <xf numFmtId="4" fontId="6" fillId="0" borderId="0" xfId="0" applyNumberFormat="1" applyFont="1"/>
    <xf numFmtId="2" fontId="6" fillId="0" borderId="0" xfId="0" applyNumberFormat="1" applyFont="1"/>
    <xf numFmtId="2" fontId="13" fillId="0" borderId="0" xfId="0" applyNumberFormat="1" applyFont="1"/>
    <xf numFmtId="0" fontId="6" fillId="8" borderId="9" xfId="0" applyFont="1" applyFill="1" applyBorder="1"/>
    <xf numFmtId="0" fontId="6" fillId="8" borderId="10" xfId="0" applyFont="1" applyFill="1" applyBorder="1"/>
    <xf numFmtId="166" fontId="6" fillId="8" borderId="0" xfId="0" applyNumberFormat="1" applyFont="1" applyFill="1" applyBorder="1" applyAlignment="1">
      <alignment vertical="center"/>
    </xf>
    <xf numFmtId="10" fontId="6" fillId="8" borderId="0" xfId="0" applyNumberFormat="1" applyFont="1" applyFill="1"/>
    <xf numFmtId="0" fontId="6" fillId="8" borderId="0" xfId="0" applyFont="1" applyFill="1" applyAlignment="1"/>
    <xf numFmtId="0" fontId="6" fillId="8" borderId="0" xfId="0" applyFont="1" applyFill="1" applyBorder="1" applyAlignment="1"/>
    <xf numFmtId="0" fontId="31" fillId="8" borderId="10" xfId="5" applyFont="1" applyFill="1" applyBorder="1" applyAlignment="1">
      <alignment horizontal="left" vertical="center" indent="2"/>
    </xf>
    <xf numFmtId="0" fontId="32" fillId="8" borderId="10" xfId="5" applyFont="1" applyFill="1" applyBorder="1" applyAlignment="1">
      <alignment horizontal="left" vertical="center" indent="2"/>
    </xf>
    <xf numFmtId="0" fontId="33" fillId="8" borderId="9" xfId="4" applyFont="1" applyFill="1" applyBorder="1" applyAlignment="1">
      <alignment horizontal="left" vertical="center" indent="2"/>
    </xf>
    <xf numFmtId="6" fontId="28" fillId="8" borderId="0" xfId="0" applyNumberFormat="1" applyFont="1" applyFill="1" applyBorder="1"/>
    <xf numFmtId="170" fontId="10" fillId="10" borderId="6" xfId="0" applyNumberFormat="1" applyFont="1" applyFill="1" applyBorder="1"/>
    <xf numFmtId="170" fontId="8" fillId="0" borderId="0" xfId="0" applyNumberFormat="1" applyFont="1"/>
    <xf numFmtId="10" fontId="13" fillId="0" borderId="0" xfId="0" applyNumberFormat="1" applyFont="1" applyAlignment="1">
      <alignment horizontal="center" vertical="center"/>
    </xf>
    <xf numFmtId="0" fontId="15" fillId="8" borderId="0" xfId="1" applyFont="1" applyFill="1" applyBorder="1" applyAlignment="1">
      <alignment vertical="center" wrapText="1"/>
    </xf>
    <xf numFmtId="0" fontId="9" fillId="0" borderId="0" xfId="2" applyFont="1" applyAlignment="1" applyProtection="1">
      <alignment horizontal="left" vertical="center" wrapText="1"/>
      <protection locked="0"/>
    </xf>
    <xf numFmtId="164" fontId="9" fillId="0" borderId="0" xfId="3" applyNumberFormat="1" applyFont="1" applyAlignment="1" applyProtection="1">
      <alignment vertical="center" wrapText="1"/>
      <protection locked="0"/>
    </xf>
    <xf numFmtId="0" fontId="1" fillId="8" borderId="0" xfId="0" applyFont="1" applyFill="1" applyAlignment="1">
      <alignment vertical="center"/>
    </xf>
    <xf numFmtId="0" fontId="1" fillId="8" borderId="0" xfId="0" applyFont="1" applyFill="1" applyAlignment="1">
      <alignment vertical="center" wrapText="1"/>
    </xf>
    <xf numFmtId="0" fontId="18" fillId="0" borderId="0" xfId="0" applyFont="1" applyAlignment="1">
      <alignment vertical="center"/>
    </xf>
    <xf numFmtId="164" fontId="8" fillId="9" borderId="0" xfId="3" applyNumberFormat="1" applyFont="1" applyFill="1" applyBorder="1" applyAlignment="1" applyProtection="1">
      <alignment vertical="center"/>
    </xf>
    <xf numFmtId="2" fontId="8" fillId="9" borderId="0" xfId="3" applyNumberFormat="1" applyFont="1" applyFill="1" applyBorder="1" applyAlignment="1" applyProtection="1">
      <alignment vertical="center"/>
    </xf>
    <xf numFmtId="0" fontId="18" fillId="8" borderId="0" xfId="0" applyFont="1" applyFill="1" applyAlignment="1">
      <alignment vertical="center"/>
    </xf>
    <xf numFmtId="0" fontId="18" fillId="0" borderId="0" xfId="0" applyFont="1" applyAlignment="1">
      <alignment horizontal="left" vertical="center"/>
    </xf>
    <xf numFmtId="0" fontId="6" fillId="0" borderId="0" xfId="2" applyFont="1" applyAlignment="1">
      <alignment horizontal="left" vertical="center" wrapText="1"/>
    </xf>
    <xf numFmtId="0" fontId="6" fillId="0" borderId="0" xfId="2" applyFont="1" applyAlignment="1">
      <alignment vertical="center"/>
    </xf>
    <xf numFmtId="0" fontId="19" fillId="6" borderId="0" xfId="2" applyFont="1" applyFill="1" applyAlignment="1" applyProtection="1">
      <alignment vertical="center"/>
      <protection locked="0"/>
    </xf>
    <xf numFmtId="2" fontId="19" fillId="6" borderId="0" xfId="2" applyNumberFormat="1" applyFont="1" applyFill="1" applyAlignment="1" applyProtection="1">
      <alignment vertical="center"/>
      <protection locked="0"/>
    </xf>
    <xf numFmtId="164" fontId="6" fillId="2" borderId="0" xfId="3" applyNumberFormat="1" applyFont="1" applyFill="1" applyAlignment="1" applyProtection="1">
      <alignment vertical="center"/>
    </xf>
    <xf numFmtId="2" fontId="6" fillId="2" borderId="0" xfId="3" applyNumberFormat="1" applyFont="1" applyFill="1" applyAlignment="1" applyProtection="1">
      <alignment vertical="center"/>
    </xf>
    <xf numFmtId="164" fontId="6" fillId="5" borderId="0" xfId="3" applyNumberFormat="1" applyFont="1" applyFill="1" applyAlignment="1" applyProtection="1">
      <alignment vertical="center"/>
    </xf>
    <xf numFmtId="2" fontId="6" fillId="5" borderId="0" xfId="3" applyNumberFormat="1" applyFont="1" applyFill="1" applyAlignment="1" applyProtection="1">
      <alignment vertical="center"/>
    </xf>
    <xf numFmtId="0" fontId="20" fillId="7" borderId="0" xfId="2" applyFont="1" applyFill="1" applyAlignment="1" applyProtection="1">
      <alignment vertical="center"/>
      <protection locked="0"/>
    </xf>
    <xf numFmtId="2" fontId="20" fillId="7" borderId="0" xfId="2" applyNumberFormat="1" applyFont="1" applyFill="1" applyAlignment="1" applyProtection="1">
      <alignment vertical="center"/>
      <protection locked="0"/>
    </xf>
    <xf numFmtId="164" fontId="6" fillId="3" borderId="3" xfId="3" applyNumberFormat="1" applyFont="1" applyFill="1" applyBorder="1" applyAlignment="1" applyProtection="1">
      <alignment vertical="center"/>
      <protection locked="0"/>
    </xf>
    <xf numFmtId="2" fontId="6" fillId="3" borderId="3" xfId="3" applyNumberFormat="1" applyFont="1" applyFill="1" applyBorder="1" applyAlignment="1" applyProtection="1">
      <alignment vertical="center"/>
    </xf>
    <xf numFmtId="164" fontId="20" fillId="7" borderId="0" xfId="3" applyNumberFormat="1" applyFont="1" applyFill="1" applyAlignment="1" applyProtection="1">
      <alignment vertical="center"/>
    </xf>
    <xf numFmtId="2" fontId="20" fillId="7" borderId="0" xfId="3" applyNumberFormat="1" applyFont="1" applyFill="1" applyAlignment="1" applyProtection="1">
      <alignment vertical="center"/>
    </xf>
    <xf numFmtId="0" fontId="21" fillId="4" borderId="0" xfId="2" applyFont="1" applyFill="1" applyAlignment="1" applyProtection="1">
      <alignment vertical="center"/>
      <protection locked="0"/>
    </xf>
    <xf numFmtId="0" fontId="21" fillId="4" borderId="0" xfId="2" applyFont="1" applyFill="1" applyAlignment="1" applyProtection="1">
      <alignment vertical="center" wrapText="1"/>
      <protection locked="0"/>
    </xf>
    <xf numFmtId="164" fontId="21" fillId="4" borderId="0" xfId="3" applyNumberFormat="1" applyFont="1" applyFill="1" applyAlignment="1" applyProtection="1">
      <alignment vertical="center"/>
      <protection locked="0"/>
    </xf>
    <xf numFmtId="0" fontId="21" fillId="8" borderId="0" xfId="2" applyFont="1" applyFill="1" applyAlignment="1" applyProtection="1">
      <alignment vertical="center"/>
      <protection locked="0"/>
    </xf>
    <xf numFmtId="165" fontId="22" fillId="0" borderId="1" xfId="1" applyNumberFormat="1" applyFont="1" applyFill="1" applyBorder="1" applyAlignment="1">
      <alignment vertical="center"/>
    </xf>
    <xf numFmtId="165" fontId="22" fillId="0" borderId="2" xfId="1" applyNumberFormat="1" applyFont="1" applyFill="1" applyBorder="1" applyAlignment="1">
      <alignment vertical="center" wrapText="1"/>
    </xf>
    <xf numFmtId="165" fontId="22" fillId="0" borderId="0" xfId="1" applyNumberFormat="1" applyFont="1" applyFill="1" applyBorder="1" applyAlignment="1">
      <alignment vertical="center"/>
    </xf>
    <xf numFmtId="165" fontId="22" fillId="0" borderId="2" xfId="1" applyNumberFormat="1" applyFont="1" applyFill="1" applyBorder="1" applyAlignment="1">
      <alignment vertical="center"/>
    </xf>
    <xf numFmtId="0" fontId="23" fillId="0" borderId="0" xfId="1" applyFont="1" applyFill="1" applyBorder="1" applyAlignment="1">
      <alignment vertical="center" wrapText="1" shrinkToFit="1"/>
    </xf>
    <xf numFmtId="165" fontId="23" fillId="0" borderId="0" xfId="1" applyNumberFormat="1" applyFont="1" applyFill="1" applyBorder="1" applyAlignment="1">
      <alignment vertical="center"/>
    </xf>
    <xf numFmtId="0" fontId="6" fillId="0" borderId="0" xfId="1" applyFont="1" applyAlignment="1">
      <alignment vertical="center" wrapText="1"/>
    </xf>
    <xf numFmtId="0" fontId="6" fillId="0" borderId="0" xfId="0" applyFont="1" applyAlignment="1">
      <alignment vertical="center" wrapText="1"/>
    </xf>
    <xf numFmtId="165" fontId="24" fillId="0" borderId="0" xfId="1" applyNumberFormat="1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13" fillId="12" borderId="0" xfId="0" applyFont="1" applyFill="1" applyAlignment="1">
      <alignment vertical="center"/>
    </xf>
    <xf numFmtId="0" fontId="13" fillId="11" borderId="0" xfId="0" applyFont="1" applyFill="1" applyAlignment="1">
      <alignment vertical="center"/>
    </xf>
    <xf numFmtId="0" fontId="13" fillId="13" borderId="0" xfId="0" applyFont="1" applyFill="1" applyAlignment="1">
      <alignment vertical="center"/>
    </xf>
    <xf numFmtId="0" fontId="22" fillId="12" borderId="0" xfId="0" applyFont="1" applyFill="1" applyAlignment="1">
      <alignment vertical="center"/>
    </xf>
    <xf numFmtId="0" fontId="6" fillId="0" borderId="16" xfId="0" applyFont="1" applyBorder="1"/>
    <xf numFmtId="0" fontId="6" fillId="0" borderId="0" xfId="0" applyFont="1" applyBorder="1"/>
    <xf numFmtId="0" fontId="12" fillId="0" borderId="17" xfId="0" applyFont="1" applyBorder="1"/>
    <xf numFmtId="0" fontId="14" fillId="9" borderId="0" xfId="2" applyFont="1" applyFill="1" applyAlignment="1" applyProtection="1">
      <alignment vertical="center"/>
      <protection locked="0"/>
    </xf>
    <xf numFmtId="164" fontId="6" fillId="3" borderId="3" xfId="3" applyNumberFormat="1" applyFont="1" applyFill="1" applyBorder="1" applyAlignment="1" applyProtection="1">
      <alignment vertical="center"/>
    </xf>
    <xf numFmtId="0" fontId="13" fillId="0" borderId="0" xfId="0" applyFont="1" applyFill="1" applyAlignment="1">
      <alignment vertical="center"/>
    </xf>
    <xf numFmtId="0" fontId="22" fillId="0" borderId="0" xfId="0" applyFont="1" applyFill="1" applyAlignment="1">
      <alignment vertical="center"/>
    </xf>
    <xf numFmtId="165" fontId="36" fillId="4" borderId="1" xfId="1" applyNumberFormat="1" applyFont="1" applyFill="1" applyBorder="1" applyAlignment="1">
      <alignment vertical="center"/>
    </xf>
    <xf numFmtId="165" fontId="36" fillId="4" borderId="2" xfId="1" applyNumberFormat="1" applyFont="1" applyFill="1" applyBorder="1" applyAlignment="1">
      <alignment vertical="center" wrapText="1"/>
    </xf>
    <xf numFmtId="4" fontId="23" fillId="14" borderId="18" xfId="1" applyNumberFormat="1" applyFont="1" applyFill="1" applyBorder="1" applyAlignment="1">
      <alignment vertical="center"/>
    </xf>
    <xf numFmtId="39" fontId="6" fillId="3" borderId="3" xfId="3" applyNumberFormat="1" applyFont="1" applyFill="1" applyBorder="1" applyAlignment="1" applyProtection="1">
      <alignment vertical="center"/>
      <protection locked="0"/>
    </xf>
    <xf numFmtId="0" fontId="22" fillId="9" borderId="0" xfId="0" applyFont="1" applyFill="1" applyAlignment="1">
      <alignment wrapText="1"/>
    </xf>
    <xf numFmtId="10" fontId="22" fillId="9" borderId="0" xfId="0" applyNumberFormat="1" applyFont="1" applyFill="1" applyAlignment="1">
      <alignment wrapText="1"/>
    </xf>
    <xf numFmtId="0" fontId="0" fillId="8" borderId="0" xfId="0" applyFill="1" applyAlignment="1">
      <alignment wrapText="1"/>
    </xf>
    <xf numFmtId="39" fontId="6" fillId="3" borderId="3" xfId="3" applyNumberFormat="1" applyFont="1" applyFill="1" applyBorder="1" applyAlignment="1" applyProtection="1">
      <alignment vertical="center"/>
    </xf>
    <xf numFmtId="0" fontId="34" fillId="7" borderId="0" xfId="2" applyFont="1" applyFill="1" applyAlignment="1" applyProtection="1">
      <alignment vertical="center"/>
      <protection locked="0"/>
    </xf>
    <xf numFmtId="0" fontId="34" fillId="7" borderId="0" xfId="2" applyFont="1" applyFill="1" applyAlignment="1" applyProtection="1">
      <alignment horizontal="right" vertical="center" wrapText="1"/>
      <protection locked="0"/>
    </xf>
    <xf numFmtId="0" fontId="21" fillId="4" borderId="0" xfId="2" applyFont="1" applyFill="1" applyAlignment="1" applyProtection="1">
      <alignment horizontal="right" vertical="center"/>
      <protection locked="0"/>
    </xf>
    <xf numFmtId="0" fontId="0" fillId="8" borderId="0" xfId="0" applyFill="1" applyAlignment="1">
      <alignment vertical="center" wrapText="1"/>
    </xf>
    <xf numFmtId="0" fontId="11" fillId="8" borderId="9" xfId="4" applyFont="1" applyFill="1" applyBorder="1" applyAlignment="1">
      <alignment vertical="center" wrapText="1"/>
    </xf>
    <xf numFmtId="0" fontId="6" fillId="8" borderId="0" xfId="0" applyFont="1" applyFill="1" applyAlignment="1">
      <alignment wrapText="1"/>
    </xf>
    <xf numFmtId="0" fontId="37" fillId="8" borderId="9" xfId="4" applyFont="1" applyFill="1" applyBorder="1" applyAlignment="1">
      <alignment horizontal="left" vertical="center" indent="2"/>
    </xf>
    <xf numFmtId="10" fontId="6" fillId="8" borderId="0" xfId="0" applyNumberFormat="1" applyFont="1" applyFill="1" applyBorder="1"/>
    <xf numFmtId="39" fontId="13" fillId="3" borderId="3" xfId="3" applyNumberFormat="1" applyFont="1" applyFill="1" applyBorder="1" applyAlignment="1" applyProtection="1">
      <alignment vertical="center"/>
    </xf>
    <xf numFmtId="0" fontId="38" fillId="0" borderId="0" xfId="0" applyFont="1"/>
    <xf numFmtId="4" fontId="22" fillId="14" borderId="18" xfId="1" applyNumberFormat="1" applyFont="1" applyFill="1" applyBorder="1" applyAlignment="1">
      <alignment vertical="center"/>
    </xf>
    <xf numFmtId="0" fontId="6" fillId="8" borderId="0" xfId="0" applyFont="1" applyFill="1" applyBorder="1" applyAlignment="1">
      <alignment horizontal="left" vertical="center" indent="2"/>
    </xf>
    <xf numFmtId="0" fontId="12" fillId="8" borderId="0" xfId="4" applyFont="1" applyFill="1" applyBorder="1" applyAlignment="1">
      <alignment vertical="center"/>
    </xf>
    <xf numFmtId="0" fontId="41" fillId="8" borderId="10" xfId="4" applyFont="1" applyFill="1" applyBorder="1" applyAlignment="1">
      <alignment horizontal="left" vertical="center" indent="2"/>
    </xf>
    <xf numFmtId="0" fontId="41" fillId="8" borderId="0" xfId="4" applyFont="1" applyFill="1" applyBorder="1" applyAlignment="1">
      <alignment horizontal="left" vertical="center" indent="2"/>
    </xf>
    <xf numFmtId="0" fontId="8" fillId="8" borderId="0" xfId="0" applyFont="1" applyFill="1"/>
    <xf numFmtId="0" fontId="6" fillId="8" borderId="13" xfId="0" applyFont="1" applyFill="1" applyBorder="1"/>
    <xf numFmtId="6" fontId="6" fillId="8" borderId="0" xfId="0" applyNumberFormat="1" applyFont="1" applyFill="1" applyBorder="1"/>
    <xf numFmtId="0" fontId="6" fillId="8" borderId="9" xfId="0" applyFont="1" applyFill="1" applyBorder="1" applyAlignment="1">
      <alignment horizontal="left"/>
    </xf>
    <xf numFmtId="0" fontId="6" fillId="8" borderId="9" xfId="0" applyFont="1" applyFill="1" applyBorder="1" applyAlignment="1">
      <alignment wrapText="1"/>
    </xf>
    <xf numFmtId="6" fontId="6" fillId="8" borderId="9" xfId="0" applyNumberFormat="1" applyFont="1" applyFill="1" applyBorder="1"/>
    <xf numFmtId="6" fontId="6" fillId="8" borderId="12" xfId="0" applyNumberFormat="1" applyFont="1" applyFill="1" applyBorder="1"/>
    <xf numFmtId="6" fontId="43" fillId="8" borderId="10" xfId="5" applyNumberFormat="1" applyFont="1" applyFill="1" applyBorder="1" applyAlignment="1">
      <alignment vertical="center" textRotation="90"/>
    </xf>
    <xf numFmtId="0" fontId="44" fillId="8" borderId="10" xfId="5" applyFont="1" applyFill="1" applyBorder="1" applyAlignment="1">
      <alignment vertical="center"/>
    </xf>
    <xf numFmtId="6" fontId="6" fillId="8" borderId="13" xfId="0" applyNumberFormat="1" applyFont="1" applyFill="1" applyBorder="1"/>
    <xf numFmtId="6" fontId="43" fillId="8" borderId="0" xfId="5" applyNumberFormat="1" applyFont="1" applyFill="1" applyBorder="1" applyAlignment="1">
      <alignment vertical="center" textRotation="90"/>
    </xf>
    <xf numFmtId="6" fontId="28" fillId="8" borderId="13" xfId="0" applyNumberFormat="1" applyFont="1" applyFill="1" applyBorder="1"/>
    <xf numFmtId="0" fontId="46" fillId="8" borderId="9" xfId="0" applyFont="1" applyFill="1" applyBorder="1" applyAlignment="1">
      <alignment vertical="center"/>
    </xf>
    <xf numFmtId="0" fontId="6" fillId="8" borderId="14" xfId="0" applyFont="1" applyFill="1" applyBorder="1"/>
    <xf numFmtId="6" fontId="43" fillId="8" borderId="9" xfId="5" applyNumberFormat="1" applyFont="1" applyFill="1" applyBorder="1" applyAlignment="1">
      <alignment vertical="center" textRotation="90"/>
    </xf>
    <xf numFmtId="166" fontId="47" fillId="8" borderId="9" xfId="0" applyNumberFormat="1" applyFont="1" applyFill="1" applyBorder="1" applyAlignment="1">
      <alignment vertical="center"/>
    </xf>
    <xf numFmtId="0" fontId="46" fillId="8" borderId="9" xfId="0" applyFont="1" applyFill="1" applyBorder="1" applyAlignment="1">
      <alignment vertical="center" wrapText="1"/>
    </xf>
    <xf numFmtId="166" fontId="6" fillId="8" borderId="9" xfId="0" applyNumberFormat="1" applyFont="1" applyFill="1" applyBorder="1" applyAlignment="1">
      <alignment vertical="center"/>
    </xf>
    <xf numFmtId="4" fontId="48" fillId="15" borderId="0" xfId="2" applyNumberFormat="1" applyFont="1" applyFill="1" applyAlignment="1" applyProtection="1">
      <alignment vertical="center"/>
      <protection locked="0"/>
    </xf>
    <xf numFmtId="4" fontId="48" fillId="15" borderId="0" xfId="2" applyNumberFormat="1" applyFont="1" applyFill="1" applyAlignment="1" applyProtection="1">
      <alignment vertical="center"/>
    </xf>
    <xf numFmtId="4" fontId="22" fillId="16" borderId="0" xfId="0" applyNumberFormat="1" applyFont="1" applyFill="1"/>
    <xf numFmtId="4" fontId="36" fillId="0" borderId="0" xfId="0" applyNumberFormat="1" applyFont="1"/>
    <xf numFmtId="0" fontId="49" fillId="8" borderId="9" xfId="4" applyFont="1" applyFill="1" applyBorder="1" applyAlignment="1">
      <alignment horizontal="left" vertical="center" indent="2"/>
    </xf>
    <xf numFmtId="0" fontId="50" fillId="8" borderId="0" xfId="5" applyFont="1" applyFill="1" applyBorder="1" applyAlignment="1">
      <alignment horizontal="left" vertical="center" indent="2"/>
    </xf>
    <xf numFmtId="0" fontId="50" fillId="8" borderId="10" xfId="5" applyFont="1" applyFill="1" applyBorder="1" applyAlignment="1">
      <alignment horizontal="left" vertical="center" indent="2"/>
    </xf>
    <xf numFmtId="0" fontId="6" fillId="8" borderId="0" xfId="0" applyFont="1" applyFill="1" applyAlignment="1">
      <alignment horizontal="center" vertical="center" wrapText="1"/>
    </xf>
    <xf numFmtId="0" fontId="13" fillId="0" borderId="0" xfId="0" applyFont="1" applyFill="1" applyBorder="1" applyAlignment="1">
      <alignment vertical="center"/>
    </xf>
    <xf numFmtId="0" fontId="0" fillId="0" borderId="0" xfId="0" pivotButton="1"/>
    <xf numFmtId="0" fontId="0" fillId="0" borderId="0" xfId="0" pivotButton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6" fillId="0" borderId="0" xfId="0" pivotButton="1" applyFont="1" applyAlignment="1">
      <alignment wrapText="1"/>
    </xf>
    <xf numFmtId="0" fontId="6" fillId="0" borderId="0" xfId="0" applyFont="1" applyAlignment="1">
      <alignment horizontal="left" wrapText="1"/>
    </xf>
    <xf numFmtId="0" fontId="6" fillId="0" borderId="0" xfId="0" applyNumberFormat="1" applyFont="1" applyAlignment="1">
      <alignment wrapText="1"/>
    </xf>
    <xf numFmtId="10" fontId="6" fillId="0" borderId="0" xfId="0" applyNumberFormat="1" applyFont="1" applyAlignment="1">
      <alignment wrapText="1"/>
    </xf>
    <xf numFmtId="0" fontId="6" fillId="0" borderId="0" xfId="0" applyFont="1" applyAlignment="1">
      <alignment horizontal="center" vertical="center" wrapText="1"/>
    </xf>
    <xf numFmtId="0" fontId="6" fillId="0" borderId="0" xfId="0" applyNumberFormat="1" applyFont="1"/>
    <xf numFmtId="0" fontId="6" fillId="0" borderId="0" xfId="0" applyFont="1" applyAlignment="1">
      <alignment horizontal="left"/>
    </xf>
    <xf numFmtId="0" fontId="13" fillId="0" borderId="0" xfId="0" applyFont="1" applyAlignment="1">
      <alignment horizontal="center" vertical="center" wrapText="1"/>
    </xf>
    <xf numFmtId="168" fontId="8" fillId="8" borderId="0" xfId="0" applyNumberFormat="1" applyFont="1" applyFill="1" applyBorder="1" applyAlignment="1">
      <alignment horizontal="right"/>
    </xf>
    <xf numFmtId="0" fontId="42" fillId="8" borderId="0" xfId="0" applyFont="1" applyFill="1" applyAlignment="1">
      <alignment vertical="center"/>
    </xf>
    <xf numFmtId="0" fontId="22" fillId="0" borderId="0" xfId="1" applyFont="1" applyBorder="1" applyAlignment="1">
      <alignment vertical="center" wrapText="1"/>
    </xf>
    <xf numFmtId="0" fontId="13" fillId="0" borderId="0" xfId="0" applyFont="1" applyAlignment="1">
      <alignment vertical="center"/>
    </xf>
    <xf numFmtId="0" fontId="51" fillId="0" borderId="0" xfId="1" applyFont="1" applyBorder="1" applyAlignment="1">
      <alignment vertical="center" wrapText="1"/>
    </xf>
    <xf numFmtId="0" fontId="0" fillId="8" borderId="0" xfId="0" applyFill="1" applyAlignment="1">
      <alignment horizontal="left"/>
    </xf>
    <xf numFmtId="0" fontId="27" fillId="8" borderId="0" xfId="0" applyFont="1" applyFill="1" applyAlignment="1">
      <alignment horizontal="left"/>
    </xf>
    <xf numFmtId="0" fontId="0" fillId="8" borderId="0" xfId="0" applyFill="1" applyBorder="1" applyAlignment="1">
      <alignment horizontal="left"/>
    </xf>
    <xf numFmtId="0" fontId="52" fillId="0" borderId="0" xfId="0" applyFont="1"/>
    <xf numFmtId="2" fontId="52" fillId="0" borderId="0" xfId="0" applyNumberFormat="1" applyFont="1"/>
    <xf numFmtId="4" fontId="52" fillId="0" borderId="0" xfId="0" applyNumberFormat="1" applyFont="1"/>
    <xf numFmtId="10" fontId="52" fillId="0" borderId="0" xfId="0" applyNumberFormat="1" applyFont="1"/>
    <xf numFmtId="14" fontId="52" fillId="0" borderId="0" xfId="0" applyNumberFormat="1" applyFont="1"/>
    <xf numFmtId="0" fontId="14" fillId="0" borderId="0" xfId="0" applyFont="1"/>
    <xf numFmtId="165" fontId="23" fillId="0" borderId="0" xfId="1" applyNumberFormat="1" applyFont="1" applyFill="1" applyBorder="1" applyAlignment="1">
      <alignment vertical="center" wrapText="1"/>
    </xf>
    <xf numFmtId="0" fontId="7" fillId="8" borderId="0" xfId="0" applyFont="1" applyFill="1" applyAlignment="1">
      <alignment horizontal="center" vertical="center"/>
    </xf>
    <xf numFmtId="0" fontId="27" fillId="8" borderId="0" xfId="0" applyFont="1" applyFill="1" applyAlignment="1">
      <alignment horizontal="center"/>
    </xf>
    <xf numFmtId="0" fontId="24" fillId="0" borderId="0" xfId="1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35" fillId="9" borderId="0" xfId="2" applyFont="1" applyFill="1" applyAlignment="1" applyProtection="1">
      <alignment horizontal="left"/>
      <protection locked="0"/>
    </xf>
    <xf numFmtId="0" fontId="6" fillId="0" borderId="0" xfId="2" applyFont="1" applyAlignment="1" applyProtection="1">
      <alignment horizontal="left" vertical="center"/>
      <protection locked="0"/>
    </xf>
    <xf numFmtId="0" fontId="6" fillId="0" borderId="15" xfId="2" applyFont="1" applyBorder="1" applyAlignment="1" applyProtection="1">
      <alignment horizontal="left" vertical="center"/>
      <protection locked="0"/>
    </xf>
    <xf numFmtId="0" fontId="34" fillId="7" borderId="0" xfId="2" applyFont="1" applyFill="1" applyAlignment="1" applyProtection="1">
      <alignment horizontal="left" vertical="center"/>
      <protection locked="0"/>
    </xf>
    <xf numFmtId="0" fontId="12" fillId="8" borderId="0" xfId="0" applyFont="1" applyFill="1" applyBorder="1" applyAlignment="1">
      <alignment horizontal="left" vertical="center" indent="2"/>
    </xf>
    <xf numFmtId="167" fontId="30" fillId="8" borderId="0" xfId="0" applyNumberFormat="1" applyFont="1" applyFill="1" applyBorder="1" applyAlignment="1">
      <alignment vertical="center"/>
    </xf>
    <xf numFmtId="167" fontId="29" fillId="8" borderId="0" xfId="0" applyNumberFormat="1" applyFont="1" applyFill="1" applyBorder="1" applyAlignment="1">
      <alignment vertical="center"/>
    </xf>
    <xf numFmtId="0" fontId="6" fillId="8" borderId="0" xfId="0" applyFont="1" applyFill="1" applyAlignment="1">
      <alignment horizontal="center" vertical="center" wrapText="1"/>
    </xf>
    <xf numFmtId="0" fontId="6" fillId="8" borderId="0" xfId="0" applyFont="1" applyFill="1" applyAlignment="1">
      <alignment horizontal="center" wrapText="1"/>
    </xf>
    <xf numFmtId="0" fontId="39" fillId="8" borderId="0" xfId="4" applyFont="1" applyFill="1" applyBorder="1" applyAlignment="1">
      <alignment horizontal="center" vertical="center"/>
    </xf>
    <xf numFmtId="0" fontId="40" fillId="8" borderId="19" xfId="0" applyFont="1" applyFill="1" applyBorder="1" applyAlignment="1">
      <alignment horizontal="center" vertical="center"/>
    </xf>
    <xf numFmtId="0" fontId="40" fillId="8" borderId="20" xfId="0" applyFont="1" applyFill="1" applyBorder="1" applyAlignment="1">
      <alignment horizontal="center" vertical="center"/>
    </xf>
    <xf numFmtId="0" fontId="40" fillId="8" borderId="21" xfId="0" applyFont="1" applyFill="1" applyBorder="1" applyAlignment="1">
      <alignment horizontal="center" vertical="center"/>
    </xf>
    <xf numFmtId="0" fontId="12" fillId="8" borderId="11" xfId="0" applyFont="1" applyFill="1" applyBorder="1" applyAlignment="1">
      <alignment horizontal="left" vertical="center" indent="2"/>
    </xf>
    <xf numFmtId="167" fontId="25" fillId="8" borderId="0" xfId="0" applyNumberFormat="1" applyFont="1" applyFill="1" applyBorder="1" applyAlignment="1">
      <alignment vertical="center"/>
    </xf>
    <xf numFmtId="167" fontId="45" fillId="8" borderId="0" xfId="0" applyNumberFormat="1" applyFont="1" applyFill="1" applyBorder="1" applyAlignment="1">
      <alignment vertical="center"/>
    </xf>
    <xf numFmtId="0" fontId="12" fillId="8" borderId="10" xfId="0" applyFont="1" applyFill="1" applyBorder="1" applyAlignment="1">
      <alignment horizontal="left" vertical="center" wrapText="1" indent="2"/>
    </xf>
    <xf numFmtId="0" fontId="12" fillId="8" borderId="0" xfId="0" applyFont="1" applyFill="1" applyBorder="1" applyAlignment="1">
      <alignment horizontal="left" vertical="center" wrapText="1" indent="2"/>
    </xf>
    <xf numFmtId="0" fontId="12" fillId="8" borderId="10" xfId="0" applyFont="1" applyFill="1" applyBorder="1" applyAlignment="1">
      <alignment horizontal="left" vertical="center" indent="2"/>
    </xf>
    <xf numFmtId="167" fontId="45" fillId="8" borderId="10" xfId="0" applyNumberFormat="1" applyFont="1" applyFill="1" applyBorder="1" applyAlignment="1">
      <alignment vertical="center"/>
    </xf>
    <xf numFmtId="0" fontId="14" fillId="9" borderId="0" xfId="2" applyFont="1" applyFill="1" applyAlignment="1" applyProtection="1">
      <alignment horizontal="left"/>
      <protection locked="0"/>
    </xf>
    <xf numFmtId="0" fontId="13" fillId="0" borderId="0" xfId="0" applyFont="1" applyAlignment="1">
      <alignment horizontal="center"/>
    </xf>
    <xf numFmtId="0" fontId="8" fillId="0" borderId="0" xfId="0" applyFont="1" applyAlignment="1">
      <alignment horizontal="left" vertical="center"/>
    </xf>
    <xf numFmtId="0" fontId="20" fillId="7" borderId="0" xfId="2" applyFont="1" applyFill="1" applyAlignment="1" applyProtection="1">
      <alignment horizontal="left" vertical="center"/>
      <protection locked="0"/>
    </xf>
    <xf numFmtId="0" fontId="19" fillId="6" borderId="0" xfId="2" applyFont="1" applyFill="1" applyAlignment="1" applyProtection="1">
      <alignment horizontal="left" vertical="center"/>
      <protection locked="0"/>
    </xf>
    <xf numFmtId="0" fontId="18" fillId="0" borderId="0" xfId="0" applyFont="1" applyAlignment="1">
      <alignment horizontal="left" vertical="center"/>
    </xf>
  </cellXfs>
  <cellStyles count="6">
    <cellStyle name="Comma 2" xfId="3"/>
    <cellStyle name="Heading 1" xfId="5" builtinId="16"/>
    <cellStyle name="Normal" xfId="0" builtinId="0"/>
    <cellStyle name="Normal 2" xfId="1"/>
    <cellStyle name="Normal 3" xfId="2"/>
    <cellStyle name="Title" xfId="4" builtinId="15"/>
  </cellStyles>
  <dxfs count="4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aj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aj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aj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aj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aj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aj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aj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ajor"/>
      </font>
      <fill>
        <patternFill patternType="solid">
          <fgColor indexed="64"/>
          <bgColor theme="9" tint="0.39997558519241921"/>
        </patternFill>
      </fill>
      <alignment horizontal="general" vertical="bottom" textRotation="0" wrapText="1" indent="0" relativeIndent="0" justifyLastLine="0" shrinkToFit="0" readingOrder="0"/>
    </dxf>
    <dxf>
      <font>
        <b/>
        <i val="0"/>
        <strike val="0"/>
        <color rgb="FFFF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  <vertical/>
        <horizontal/>
      </border>
    </dxf>
    <dxf>
      <font>
        <b/>
        <i val="0"/>
        <color rgb="FF009900"/>
      </font>
      <numFmt numFmtId="1" formatCode="0"/>
    </dxf>
    <dxf>
      <font>
        <b/>
        <i val="0"/>
        <color rgb="FFFF0000"/>
      </font>
      <numFmt numFmtId="1" formatCode="0"/>
    </dxf>
    <dxf>
      <alignment horizontal="center" readingOrder="0"/>
    </dxf>
    <dxf>
      <alignment vertical="center" readingOrder="0"/>
    </dxf>
    <dxf>
      <font>
        <name val="Calibri"/>
        <scheme val="major"/>
      </font>
    </dxf>
    <dxf>
      <numFmt numFmtId="14" formatCode="0.00%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name val="Calibri"/>
        <scheme val="major"/>
      </font>
    </dxf>
    <dxf>
      <font>
        <name val="Calibri"/>
        <scheme val="major"/>
      </font>
    </dxf>
    <dxf>
      <font>
        <name val="Calibri"/>
        <scheme val="major"/>
      </font>
    </dxf>
    <dxf>
      <font>
        <name val="Calibri"/>
        <scheme val="major"/>
      </font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14" formatCode="0.00%"/>
    </dxf>
    <dxf>
      <alignment wrapText="1" readingOrder="0"/>
    </dxf>
    <dxf>
      <font>
        <b/>
        <color theme="6" tint="-0.249977111117893"/>
      </font>
      <fill>
        <patternFill patternType="solid">
          <fgColor theme="6" tint="0.59999389629810485"/>
          <bgColor theme="6" tint="0.59999389629810485"/>
        </patternFill>
      </fill>
    </dxf>
    <dxf>
      <fill>
        <patternFill>
          <bgColor theme="4" tint="0.79998168889431442"/>
        </patternFill>
      </fill>
    </dxf>
    <dxf>
      <font>
        <b/>
        <i val="0"/>
        <color theme="4"/>
      </font>
      <fill>
        <patternFill patternType="none">
          <bgColor auto="1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color theme="3"/>
      </font>
    </dxf>
    <dxf>
      <font>
        <b val="0"/>
        <i val="0"/>
        <color theme="3"/>
      </font>
      <fill>
        <patternFill patternType="none">
          <bgColor auto="1"/>
        </patternFill>
      </fill>
    </dxf>
  </dxfs>
  <tableStyles count="1" defaultTableStyle="TableStyleMedium9" defaultPivotStyle="PivotStyleLight16">
    <tableStyle name="Family Budget PivotTable" table="0" count="5">
      <tableStyleElement type="wholeTable" dxfId="39"/>
      <tableStyleElement type="headerRow" dxfId="38"/>
      <tableStyleElement type="totalRow" dxfId="37"/>
      <tableStyleElement type="firstRowStripe" dxfId="36"/>
      <tableStyleElement type="pageFieldLabels" dxfId="35"/>
    </tableStyle>
  </tableStyles>
  <colors>
    <mruColors>
      <color rgb="FFCCCCFF"/>
      <color rgb="FF009900"/>
      <color rgb="FF00CC00"/>
      <color rgb="FF00FF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8"/>
  <c:chart>
    <c:title>
      <c:tx>
        <c:rich>
          <a:bodyPr/>
          <a:lstStyle/>
          <a:p>
            <a:pPr>
              <a:defRPr>
                <a:latin typeface="+mj-lt"/>
              </a:defRPr>
            </a:pPr>
            <a:r>
              <a:rPr lang="en-US">
                <a:latin typeface="+mj-lt"/>
              </a:rPr>
              <a:t>Evolutie Venituri </a:t>
            </a:r>
          </a:p>
        </c:rich>
      </c:tx>
      <c:layout>
        <c:manualLayout>
          <c:xMode val="edge"/>
          <c:yMode val="edge"/>
          <c:x val="0.40256004853988431"/>
          <c:y val="1.4336913516520318E-2"/>
        </c:manualLayout>
      </c:layout>
    </c:title>
    <c:pivotFmts>
      <c:pivotFmt>
        <c:idx val="0"/>
      </c:pivotFmt>
      <c:pivotFmt>
        <c:idx val="1"/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inEnd"/>
          <c:showVal val="1"/>
        </c:dLbl>
      </c:pivotFmt>
      <c:pivotFmt>
        <c:idx val="3"/>
      </c:pivotFmt>
    </c:pivotFmts>
    <c:plotArea>
      <c:layout>
        <c:manualLayout>
          <c:layoutTarget val="inner"/>
          <c:xMode val="edge"/>
          <c:yMode val="edge"/>
          <c:x val="4.1157461535251183E-2"/>
          <c:y val="0.13511186320326718"/>
          <c:w val="0.93932301663746665"/>
          <c:h val="0.74465872360265184"/>
        </c:manualLayout>
      </c:layout>
      <c:lineChart>
        <c:grouping val="standard"/>
        <c:ser>
          <c:idx val="2"/>
          <c:order val="0"/>
          <c:tx>
            <c:strRef>
              <c:f>'Colectare date anual'!$A$6</c:f>
              <c:strCache>
                <c:ptCount val="1"/>
                <c:pt idx="0">
                  <c:v>Total</c:v>
                </c:pt>
              </c:strCache>
            </c:strRef>
          </c:tx>
          <c:marker>
            <c:symbol val="diamond"/>
            <c:size val="5"/>
          </c:marker>
          <c:dLbls>
            <c:delete val="1"/>
          </c:dLbls>
          <c:cat>
            <c:strRef>
              <c:f>'Colectare date anual'!$C$3:$N$3</c:f>
              <c:strCache>
                <c:ptCount val="12"/>
                <c:pt idx="0">
                  <c:v>Ianuarie</c:v>
                </c:pt>
                <c:pt idx="1">
                  <c:v>Februarie</c:v>
                </c:pt>
                <c:pt idx="2">
                  <c:v>Martie</c:v>
                </c:pt>
                <c:pt idx="3">
                  <c:v>Aprilie</c:v>
                </c:pt>
                <c:pt idx="4">
                  <c:v>Mai</c:v>
                </c:pt>
                <c:pt idx="5">
                  <c:v>Iunie</c:v>
                </c:pt>
                <c:pt idx="6">
                  <c:v>Iulie</c:v>
                </c:pt>
                <c:pt idx="7">
                  <c:v>August</c:v>
                </c:pt>
                <c:pt idx="8">
                  <c:v>Septembrie</c:v>
                </c:pt>
                <c:pt idx="9">
                  <c:v>Octombrie</c:v>
                </c:pt>
                <c:pt idx="10">
                  <c:v>Noiembrie</c:v>
                </c:pt>
                <c:pt idx="11">
                  <c:v>Decembrie</c:v>
                </c:pt>
              </c:strCache>
            </c:strRef>
          </c:cat>
          <c:val>
            <c:numRef>
              <c:f>'Colectare date anual'!$C$6:$N$6</c:f>
              <c:numCache>
                <c:formatCode>_(* #,##0_);_(* \(#,##0\);_(*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Val val="1"/>
        </c:dLbls>
        <c:marker val="1"/>
        <c:axId val="92934912"/>
        <c:axId val="92936448"/>
      </c:lineChart>
      <c:lineChart>
        <c:grouping val="standard"/>
        <c:ser>
          <c:idx val="0"/>
          <c:order val="1"/>
          <c:spPr>
            <a:ln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ln>
                <a:noFill/>
              </a:ln>
            </c:spPr>
          </c:marker>
          <c:dLbls>
            <c:txPr>
              <a:bodyPr/>
              <a:lstStyle/>
              <a:p>
                <a:pPr>
                  <a:defRPr b="1">
                    <a:latin typeface="+mj-lt"/>
                  </a:defRPr>
                </a:pPr>
                <a:endParaRPr lang="en-US"/>
              </a:p>
            </c:txPr>
            <c:dLblPos val="r"/>
            <c:showVal val="1"/>
          </c:dLbls>
          <c:cat>
            <c:strRef>
              <c:f>'Colectare date anual'!$C$3:$N$3</c:f>
              <c:strCache>
                <c:ptCount val="12"/>
                <c:pt idx="0">
                  <c:v>Ianuarie</c:v>
                </c:pt>
                <c:pt idx="1">
                  <c:v>Februarie</c:v>
                </c:pt>
                <c:pt idx="2">
                  <c:v>Martie</c:v>
                </c:pt>
                <c:pt idx="3">
                  <c:v>Aprilie</c:v>
                </c:pt>
                <c:pt idx="4">
                  <c:v>Mai</c:v>
                </c:pt>
                <c:pt idx="5">
                  <c:v>Iunie</c:v>
                </c:pt>
                <c:pt idx="6">
                  <c:v>Iulie</c:v>
                </c:pt>
                <c:pt idx="7">
                  <c:v>August</c:v>
                </c:pt>
                <c:pt idx="8">
                  <c:v>Septembrie</c:v>
                </c:pt>
                <c:pt idx="9">
                  <c:v>Octombrie</c:v>
                </c:pt>
                <c:pt idx="10">
                  <c:v>Noiembrie</c:v>
                </c:pt>
                <c:pt idx="11">
                  <c:v>Decembrie</c:v>
                </c:pt>
              </c:strCache>
            </c:strRef>
          </c:cat>
          <c:val>
            <c:numRef>
              <c:f>'Colectare date anual'!$C$7:$N$7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ropLines>
          <c:spPr>
            <a:ln w="38100">
              <a:solidFill>
                <a:srgbClr val="FF0000"/>
              </a:solidFill>
            </a:ln>
          </c:spPr>
        </c:dropLines>
        <c:marker val="1"/>
        <c:axId val="92947968"/>
        <c:axId val="92946432"/>
      </c:lineChart>
      <c:catAx>
        <c:axId val="92934912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050" b="1">
                <a:latin typeface="+mj-lt"/>
              </a:defRPr>
            </a:pPr>
            <a:endParaRPr lang="en-US"/>
          </a:p>
        </c:txPr>
        <c:crossAx val="92936448"/>
        <c:crosses val="autoZero"/>
        <c:auto val="1"/>
        <c:lblAlgn val="ctr"/>
        <c:lblOffset val="100"/>
      </c:catAx>
      <c:valAx>
        <c:axId val="92936448"/>
        <c:scaling>
          <c:orientation val="minMax"/>
        </c:scaling>
        <c:axPos val="l"/>
        <c:majorGridlines/>
        <c:numFmt formatCode="General" sourceLinked="0"/>
        <c:maj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en-US"/>
          </a:p>
        </c:txPr>
        <c:crossAx val="92934912"/>
        <c:crosses val="autoZero"/>
        <c:crossBetween val="between"/>
      </c:valAx>
      <c:valAx>
        <c:axId val="92946432"/>
        <c:scaling>
          <c:orientation val="minMax"/>
        </c:scaling>
        <c:delete val="1"/>
        <c:axPos val="r"/>
        <c:numFmt formatCode="General" sourceLinked="1"/>
        <c:tickLblPos val="none"/>
        <c:crossAx val="92947968"/>
        <c:crosses val="max"/>
        <c:crossBetween val="between"/>
      </c:valAx>
      <c:catAx>
        <c:axId val="92947968"/>
        <c:scaling>
          <c:orientation val="minMax"/>
        </c:scaling>
        <c:delete val="1"/>
        <c:axPos val="b"/>
        <c:tickLblPos val="none"/>
        <c:crossAx val="92946432"/>
        <c:crosses val="autoZero"/>
        <c:auto val="1"/>
        <c:lblAlgn val="ctr"/>
        <c:lblOffset val="100"/>
      </c:cat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6"/>
      </a:solidFill>
      <a:prstDash val="solid"/>
    </a:ln>
    <a:effectLst/>
    <a:scene3d>
      <a:camera prst="orthographicFront"/>
      <a:lightRig rig="threePt" dir="t"/>
    </a:scene3d>
    <a:sp3d prstMaterial="matte">
      <a:bevelT w="63500" h="63500" prst="artDeco"/>
      <a:contourClr>
        <a:srgbClr val="000000"/>
      </a:contourClr>
    </a:sp3d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>
                <a:latin typeface="+mj-lt"/>
              </a:defRPr>
            </a:pPr>
            <a:r>
              <a:rPr lang="en-US">
                <a:latin typeface="+mj-lt"/>
              </a:rPr>
              <a:t>Evolutie Cheltuieli</a:t>
            </a:r>
          </a:p>
        </c:rich>
      </c:tx>
    </c:title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dLblPos val="inEnd"/>
          <c:showVal val="1"/>
        </c:dLbl>
      </c:pivotFmt>
    </c:pivotFmts>
    <c:plotArea>
      <c:layout>
        <c:manualLayout>
          <c:layoutTarget val="inner"/>
          <c:xMode val="edge"/>
          <c:yMode val="edge"/>
          <c:x val="4.0473680947362041E-2"/>
          <c:y val="0.14211896405903723"/>
          <c:w val="0.93702913120111964"/>
          <c:h val="0.75863775098069164"/>
        </c:manualLayout>
      </c:layout>
      <c:lineChart>
        <c:grouping val="standard"/>
        <c:ser>
          <c:idx val="38"/>
          <c:order val="0"/>
          <c:tx>
            <c:strRef>
              <c:f>'Colectare date anual'!$A$51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5"/>
          </c:marker>
          <c:dLbls>
            <c:delete val="1"/>
          </c:dLbls>
          <c:cat>
            <c:strRef>
              <c:f>'Colectare date anual'!$C$10:$N$10</c:f>
              <c:strCache>
                <c:ptCount val="12"/>
                <c:pt idx="0">
                  <c:v>Ianuarie</c:v>
                </c:pt>
                <c:pt idx="1">
                  <c:v>Februarie</c:v>
                </c:pt>
                <c:pt idx="2">
                  <c:v>Martie</c:v>
                </c:pt>
                <c:pt idx="3">
                  <c:v>Aprilie</c:v>
                </c:pt>
                <c:pt idx="4">
                  <c:v>Mai</c:v>
                </c:pt>
                <c:pt idx="5">
                  <c:v>Iunie</c:v>
                </c:pt>
                <c:pt idx="6">
                  <c:v>Iulie</c:v>
                </c:pt>
                <c:pt idx="7">
                  <c:v>August</c:v>
                </c:pt>
                <c:pt idx="8">
                  <c:v>Septembrie</c:v>
                </c:pt>
                <c:pt idx="9">
                  <c:v>Octombrie</c:v>
                </c:pt>
                <c:pt idx="10">
                  <c:v>Noiembrie</c:v>
                </c:pt>
                <c:pt idx="11">
                  <c:v>Decembrie</c:v>
                </c:pt>
              </c:strCache>
            </c:strRef>
          </c:cat>
          <c:val>
            <c:numRef>
              <c:f>'Colectare date anual'!$C$51:$N$51</c:f>
              <c:numCache>
                <c:formatCode>#,##0.00_ ;[Red]\-#,##0.00\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Val val="1"/>
        </c:dLbls>
        <c:marker val="1"/>
        <c:axId val="92995968"/>
        <c:axId val="92997504"/>
      </c:lineChart>
      <c:lineChart>
        <c:grouping val="standard"/>
        <c:ser>
          <c:idx val="0"/>
          <c:order val="1"/>
          <c:spPr>
            <a:ln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noFill/>
              </a:ln>
            </c:spPr>
          </c:marker>
          <c:dLbls>
            <c:dLbl>
              <c:idx val="1"/>
              <c:spPr/>
              <c:txPr>
                <a:bodyPr/>
                <a:lstStyle/>
                <a:p>
                  <a:pPr>
                    <a:defRPr b="1">
                      <a:latin typeface="+mj-lt"/>
                    </a:defRPr>
                  </a:pPr>
                  <a:endParaRPr lang="en-US"/>
                </a:p>
              </c:txPr>
            </c:dLbl>
            <c:txPr>
              <a:bodyPr/>
              <a:lstStyle/>
              <a:p>
                <a:pPr>
                  <a:defRPr>
                    <a:latin typeface="+mj-lt"/>
                  </a:defRPr>
                </a:pPr>
                <a:endParaRPr lang="en-US"/>
              </a:p>
            </c:txPr>
            <c:dLblPos val="r"/>
            <c:showVal val="1"/>
          </c:dLbls>
          <c:cat>
            <c:strRef>
              <c:f>'Colectare date anual'!$C$10:$N$10</c:f>
              <c:strCache>
                <c:ptCount val="12"/>
                <c:pt idx="0">
                  <c:v>Ianuarie</c:v>
                </c:pt>
                <c:pt idx="1">
                  <c:v>Februarie</c:v>
                </c:pt>
                <c:pt idx="2">
                  <c:v>Martie</c:v>
                </c:pt>
                <c:pt idx="3">
                  <c:v>Aprilie</c:v>
                </c:pt>
                <c:pt idx="4">
                  <c:v>Mai</c:v>
                </c:pt>
                <c:pt idx="5">
                  <c:v>Iunie</c:v>
                </c:pt>
                <c:pt idx="6">
                  <c:v>Iulie</c:v>
                </c:pt>
                <c:pt idx="7">
                  <c:v>August</c:v>
                </c:pt>
                <c:pt idx="8">
                  <c:v>Septembrie</c:v>
                </c:pt>
                <c:pt idx="9">
                  <c:v>Octombrie</c:v>
                </c:pt>
                <c:pt idx="10">
                  <c:v>Noiembrie</c:v>
                </c:pt>
                <c:pt idx="11">
                  <c:v>Decembrie</c:v>
                </c:pt>
              </c:strCache>
            </c:strRef>
          </c:cat>
          <c:val>
            <c:numRef>
              <c:f>'Colectare date anual'!$C$52:$N$52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ropLines>
          <c:spPr>
            <a:ln w="38100">
              <a:solidFill>
                <a:srgbClr val="FF0000"/>
              </a:solidFill>
            </a:ln>
          </c:spPr>
        </c:dropLines>
        <c:marker val="1"/>
        <c:axId val="93013120"/>
        <c:axId val="92999040"/>
      </c:lineChart>
      <c:catAx>
        <c:axId val="92995968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050" b="1">
                <a:latin typeface="+mj-lt"/>
              </a:defRPr>
            </a:pPr>
            <a:endParaRPr lang="en-US"/>
          </a:p>
        </c:txPr>
        <c:crossAx val="92997504"/>
        <c:crosses val="autoZero"/>
        <c:auto val="1"/>
        <c:lblAlgn val="ctr"/>
        <c:lblOffset val="100"/>
      </c:catAx>
      <c:valAx>
        <c:axId val="92997504"/>
        <c:scaling>
          <c:orientation val="minMax"/>
        </c:scaling>
        <c:axPos val="l"/>
        <c:majorGridlines/>
        <c:numFmt formatCode="General" sourceLinked="0"/>
        <c:maj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en-US"/>
          </a:p>
        </c:txPr>
        <c:crossAx val="92995968"/>
        <c:crosses val="autoZero"/>
        <c:crossBetween val="between"/>
      </c:valAx>
      <c:valAx>
        <c:axId val="92999040"/>
        <c:scaling>
          <c:orientation val="minMax"/>
        </c:scaling>
        <c:delete val="1"/>
        <c:axPos val="r"/>
        <c:numFmt formatCode="General" sourceLinked="1"/>
        <c:tickLblPos val="none"/>
        <c:crossAx val="93013120"/>
        <c:crosses val="max"/>
        <c:crossBetween val="between"/>
      </c:valAx>
      <c:catAx>
        <c:axId val="93013120"/>
        <c:scaling>
          <c:orientation val="minMax"/>
        </c:scaling>
        <c:delete val="1"/>
        <c:axPos val="b"/>
        <c:tickLblPos val="none"/>
        <c:crossAx val="92999040"/>
        <c:crosses val="autoZero"/>
        <c:auto val="1"/>
        <c:lblAlgn val="ctr"/>
        <c:lblOffset val="100"/>
      </c:catAx>
    </c:plotArea>
    <c:plotVisOnly val="1"/>
    <c:dispBlanksAs val="zero"/>
  </c:chart>
  <c:spPr>
    <a:solidFill>
      <a:schemeClr val="lt1"/>
    </a:solidFill>
    <a:ln w="25400" cap="flat" cmpd="sng" algn="ctr">
      <a:solidFill>
        <a:schemeClr val="accent1"/>
      </a:solidFill>
      <a:prstDash val="solid"/>
    </a:ln>
    <a:effectLst/>
    <a:scene3d>
      <a:camera prst="orthographicFront"/>
      <a:lightRig rig="threePt" dir="t"/>
    </a:scene3d>
    <a:sp3d prstMaterial="matte">
      <a:bevelT w="63500" h="63500" prst="artDeco"/>
      <a:contourClr>
        <a:srgbClr val="000000"/>
      </a:contourClr>
    </a:sp3d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title>
      <c:tx>
        <c:rich>
          <a:bodyPr/>
          <a:lstStyle/>
          <a:p>
            <a:pPr algn="ctr">
              <a:defRPr>
                <a:latin typeface="+mj-lt"/>
              </a:defRPr>
            </a:pPr>
            <a:r>
              <a:rPr lang="en-US">
                <a:latin typeface="+mj-lt"/>
              </a:rPr>
              <a:t>Structura cheltuielilor lunare</a:t>
            </a:r>
          </a:p>
        </c:rich>
      </c:tx>
      <c:layout>
        <c:manualLayout>
          <c:xMode val="edge"/>
          <c:yMode val="edge"/>
          <c:x val="0.34994978627586354"/>
          <c:y val="2.3656300948057271E-3"/>
        </c:manualLayout>
      </c:layout>
    </c:title>
    <c:plotArea>
      <c:layout>
        <c:manualLayout>
          <c:layoutTarget val="inner"/>
          <c:xMode val="edge"/>
          <c:yMode val="edge"/>
          <c:x val="4.2873914601929922E-2"/>
          <c:y val="7.663916897407845E-2"/>
          <c:w val="0.92992974815764551"/>
          <c:h val="0.78554550084224406"/>
        </c:manualLayout>
      </c:layout>
      <c:barChart>
        <c:barDir val="col"/>
        <c:grouping val="clustered"/>
        <c:ser>
          <c:idx val="0"/>
          <c:order val="0"/>
          <c:tx>
            <c:strRef>
              <c:f>'Colectare date anual'!$T$11</c:f>
              <c:strCache>
                <c:ptCount val="1"/>
                <c:pt idx="0">
                  <c:v>Relizat</c:v>
                </c:pt>
              </c:strCache>
            </c:strRef>
          </c:tx>
          <c:dLbls>
            <c:txPr>
              <a:bodyPr/>
              <a:lstStyle/>
              <a:p>
                <a:pPr>
                  <a:defRPr>
                    <a:latin typeface="+mj-lt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'Colectare date anual'!$R$12:$R$21</c:f>
              <c:strCache>
                <c:ptCount val="10"/>
                <c:pt idx="0">
                  <c:v>Cheltuieli casa</c:v>
                </c:pt>
                <c:pt idx="1">
                  <c:v>Cheltuieli bancare</c:v>
                </c:pt>
                <c:pt idx="2">
                  <c:v>Transport</c:v>
                </c:pt>
                <c:pt idx="3">
                  <c:v>Asigurari</c:v>
                </c:pt>
                <c:pt idx="4">
                  <c:v>Mancare si alte necesitati</c:v>
                </c:pt>
                <c:pt idx="5">
                  <c:v>Ingrijire personala</c:v>
                </c:pt>
                <c:pt idx="6">
                  <c:v>Cheltuieli copil</c:v>
                </c:pt>
                <c:pt idx="7">
                  <c:v>Divertisment</c:v>
                </c:pt>
                <c:pt idx="8">
                  <c:v>Imprumuturi si economii</c:v>
                </c:pt>
                <c:pt idx="9">
                  <c:v>Cheltuieli expectionale</c:v>
                </c:pt>
              </c:strCache>
            </c:strRef>
          </c:cat>
          <c:val>
            <c:numRef>
              <c:f>'Colectare date anual'!$T$12:$T$21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1"/>
          <c:tx>
            <c:strRef>
              <c:f>'Colectare date anual'!$U$11</c:f>
              <c:strCache>
                <c:ptCount val="1"/>
                <c:pt idx="0">
                  <c:v>Preconizat</c:v>
                </c:pt>
              </c:strCache>
            </c:strRef>
          </c:tx>
          <c:spPr>
            <a:solidFill>
              <a:srgbClr val="7CCA62">
                <a:lumMod val="75000"/>
              </a:srgbClr>
            </a:solidFill>
          </c:spPr>
          <c:dLbls>
            <c:txPr>
              <a:bodyPr/>
              <a:lstStyle/>
              <a:p>
                <a:pPr>
                  <a:defRPr>
                    <a:latin typeface="+mj-lt"/>
                  </a:defRPr>
                </a:pPr>
                <a:endParaRPr lang="en-US"/>
              </a:p>
            </c:txPr>
            <c:showVal val="1"/>
          </c:dLbls>
          <c:cat>
            <c:strRef>
              <c:f>'Colectare date anual'!$R$12:$R$21</c:f>
              <c:strCache>
                <c:ptCount val="10"/>
                <c:pt idx="0">
                  <c:v>Cheltuieli casa</c:v>
                </c:pt>
                <c:pt idx="1">
                  <c:v>Cheltuieli bancare</c:v>
                </c:pt>
                <c:pt idx="2">
                  <c:v>Transport</c:v>
                </c:pt>
                <c:pt idx="3">
                  <c:v>Asigurari</c:v>
                </c:pt>
                <c:pt idx="4">
                  <c:v>Mancare si alte necesitati</c:v>
                </c:pt>
                <c:pt idx="5">
                  <c:v>Ingrijire personala</c:v>
                </c:pt>
                <c:pt idx="6">
                  <c:v>Cheltuieli copil</c:v>
                </c:pt>
                <c:pt idx="7">
                  <c:v>Divertisment</c:v>
                </c:pt>
                <c:pt idx="8">
                  <c:v>Imprumuturi si economii</c:v>
                </c:pt>
                <c:pt idx="9">
                  <c:v>Cheltuieli expectionale</c:v>
                </c:pt>
              </c:strCache>
            </c:strRef>
          </c:cat>
          <c:val>
            <c:numRef>
              <c:f>'Colectare date anual'!$U$12:$U$21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gapWidth val="72"/>
        <c:overlap val="1"/>
        <c:axId val="94714496"/>
        <c:axId val="94724480"/>
      </c:barChart>
      <c:catAx>
        <c:axId val="94714496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en-US"/>
          </a:p>
        </c:txPr>
        <c:crossAx val="94724480"/>
        <c:crosses val="autoZero"/>
        <c:auto val="1"/>
        <c:lblAlgn val="ctr"/>
        <c:lblOffset val="100"/>
      </c:catAx>
      <c:valAx>
        <c:axId val="9472448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b="0">
                <a:latin typeface="+mj-lt"/>
              </a:defRPr>
            </a:pPr>
            <a:endParaRPr lang="en-US"/>
          </a:p>
        </c:txPr>
        <c:crossAx val="9471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5276900220996981E-2"/>
          <c:y val="0.9437516311879226"/>
          <c:w val="0.19361520678299649"/>
          <c:h val="4.6079026836420574E-2"/>
        </c:manualLayout>
      </c:layout>
      <c:txPr>
        <a:bodyPr/>
        <a:lstStyle/>
        <a:p>
          <a:pPr>
            <a:defRPr sz="1050" b="1">
              <a:latin typeface="+mj-lt"/>
            </a:defRPr>
          </a:pPr>
          <a:endParaRPr lang="en-US"/>
        </a:p>
      </c:txPr>
    </c:legend>
    <c:dispBlanksAs val="gap"/>
  </c:chart>
  <c:spPr>
    <a:ln>
      <a:noFill/>
    </a:ln>
    <a:scene3d>
      <a:camera prst="orthographicFront"/>
      <a:lightRig rig="threePt" dir="t"/>
    </a:scene3d>
    <a:sp3d prstMaterial="matte">
      <a:bevelT w="127000" h="63500"/>
    </a:sp3d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Balanta Februarie'!A1"/><Relationship Id="rId13" Type="http://schemas.openxmlformats.org/officeDocument/2006/relationships/hyperlink" Target="#'Raport Lunar'!A1"/><Relationship Id="rId18" Type="http://schemas.openxmlformats.org/officeDocument/2006/relationships/hyperlink" Target="#'Balanta Septembrie'!A1"/><Relationship Id="rId26" Type="http://schemas.openxmlformats.org/officeDocument/2006/relationships/hyperlink" Target="#'Balanta Aprilie'!A1"/><Relationship Id="rId3" Type="http://schemas.openxmlformats.org/officeDocument/2006/relationships/image" Target="../media/image3.png"/><Relationship Id="rId21" Type="http://schemas.openxmlformats.org/officeDocument/2006/relationships/hyperlink" Target="#'Raport Lunar'!A1"/><Relationship Id="rId7" Type="http://schemas.openxmlformats.org/officeDocument/2006/relationships/image" Target="../media/image5.png"/><Relationship Id="rId12" Type="http://schemas.openxmlformats.org/officeDocument/2006/relationships/hyperlink" Target="#'Balanta Mai'!A1"/><Relationship Id="rId17" Type="http://schemas.openxmlformats.org/officeDocument/2006/relationships/hyperlink" Target="#'Raport Lunar'!A1"/><Relationship Id="rId25" Type="http://schemas.openxmlformats.org/officeDocument/2006/relationships/hyperlink" Target="#'Raport Lunar'!A1"/><Relationship Id="rId33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hyperlink" Target="#'Balanta August'!A1"/><Relationship Id="rId20" Type="http://schemas.openxmlformats.org/officeDocument/2006/relationships/hyperlink" Target="#'Balanta Octombrie'!A1"/><Relationship Id="rId29" Type="http://schemas.openxmlformats.org/officeDocument/2006/relationships/hyperlink" Target="#'Raport Lunar'!A1"/><Relationship Id="rId1" Type="http://schemas.openxmlformats.org/officeDocument/2006/relationships/hyperlink" Target="#'Raport Anual'!A1"/><Relationship Id="rId6" Type="http://schemas.openxmlformats.org/officeDocument/2006/relationships/hyperlink" Target="#'Raport Lunar'!A1"/><Relationship Id="rId11" Type="http://schemas.openxmlformats.org/officeDocument/2006/relationships/hyperlink" Target="#'Raport Lunar'!A1"/><Relationship Id="rId24" Type="http://schemas.openxmlformats.org/officeDocument/2006/relationships/hyperlink" Target="#'Balanta Decembrie'!A1"/><Relationship Id="rId32" Type="http://schemas.openxmlformats.org/officeDocument/2006/relationships/hyperlink" Target="#'Setare fisier'!A1"/><Relationship Id="rId5" Type="http://schemas.openxmlformats.org/officeDocument/2006/relationships/image" Target="../media/image4.png"/><Relationship Id="rId15" Type="http://schemas.openxmlformats.org/officeDocument/2006/relationships/hyperlink" Target="#'Raport Lunar'!A1"/><Relationship Id="rId23" Type="http://schemas.openxmlformats.org/officeDocument/2006/relationships/hyperlink" Target="#'Raport Lunar'!A1"/><Relationship Id="rId28" Type="http://schemas.openxmlformats.org/officeDocument/2006/relationships/hyperlink" Target="#'Balanta Iunie'!A1"/><Relationship Id="rId10" Type="http://schemas.openxmlformats.org/officeDocument/2006/relationships/hyperlink" Target="#'Balanta Martie'!A1"/><Relationship Id="rId19" Type="http://schemas.openxmlformats.org/officeDocument/2006/relationships/hyperlink" Target="#'Raport Lunar'!A1"/><Relationship Id="rId31" Type="http://schemas.openxmlformats.org/officeDocument/2006/relationships/image" Target="../media/image6.png"/><Relationship Id="rId4" Type="http://schemas.openxmlformats.org/officeDocument/2006/relationships/hyperlink" Target="#'Balanta Ianuarie'!A1"/><Relationship Id="rId9" Type="http://schemas.openxmlformats.org/officeDocument/2006/relationships/hyperlink" Target="#'Raport Lunar'!A1"/><Relationship Id="rId14" Type="http://schemas.openxmlformats.org/officeDocument/2006/relationships/hyperlink" Target="#'Balanta Iulie'!A1"/><Relationship Id="rId22" Type="http://schemas.openxmlformats.org/officeDocument/2006/relationships/hyperlink" Target="#'Balanta Noiembrie'!A1"/><Relationship Id="rId27" Type="http://schemas.openxmlformats.org/officeDocument/2006/relationships/hyperlink" Target="#'Raport Lunar'!A1"/><Relationship Id="rId30" Type="http://schemas.openxmlformats.org/officeDocument/2006/relationships/hyperlink" Target="#Economii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Raport Lunar'!A1"/><Relationship Id="rId2" Type="http://schemas.openxmlformats.org/officeDocument/2006/relationships/image" Target="../media/image8.png"/><Relationship Id="rId1" Type="http://schemas.openxmlformats.org/officeDocument/2006/relationships/hyperlink" Target="#Index!A1"/><Relationship Id="rId4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Raport Lunar'!A1"/><Relationship Id="rId2" Type="http://schemas.openxmlformats.org/officeDocument/2006/relationships/image" Target="../media/image8.png"/><Relationship Id="rId1" Type="http://schemas.openxmlformats.org/officeDocument/2006/relationships/hyperlink" Target="#Index!A1"/><Relationship Id="rId4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Raport Lunar'!A1"/><Relationship Id="rId2" Type="http://schemas.openxmlformats.org/officeDocument/2006/relationships/image" Target="../media/image8.png"/><Relationship Id="rId1" Type="http://schemas.openxmlformats.org/officeDocument/2006/relationships/hyperlink" Target="#Index!A1"/><Relationship Id="rId4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Raport Lunar'!A1"/><Relationship Id="rId2" Type="http://schemas.openxmlformats.org/officeDocument/2006/relationships/image" Target="../media/image8.png"/><Relationship Id="rId1" Type="http://schemas.openxmlformats.org/officeDocument/2006/relationships/hyperlink" Target="#Index!A1"/><Relationship Id="rId4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Raport Lunar'!A1"/><Relationship Id="rId2" Type="http://schemas.openxmlformats.org/officeDocument/2006/relationships/image" Target="../media/image8.png"/><Relationship Id="rId1" Type="http://schemas.openxmlformats.org/officeDocument/2006/relationships/hyperlink" Target="#Index!A1"/><Relationship Id="rId4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Raport Lunar'!A1"/><Relationship Id="rId2" Type="http://schemas.openxmlformats.org/officeDocument/2006/relationships/image" Target="../media/image8.png"/><Relationship Id="rId1" Type="http://schemas.openxmlformats.org/officeDocument/2006/relationships/hyperlink" Target="#Index!A1"/><Relationship Id="rId4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Raport Lunar'!A1"/><Relationship Id="rId2" Type="http://schemas.openxmlformats.org/officeDocument/2006/relationships/image" Target="../media/image8.png"/><Relationship Id="rId1" Type="http://schemas.openxmlformats.org/officeDocument/2006/relationships/hyperlink" Target="#Index!A1"/><Relationship Id="rId4" Type="http://schemas.openxmlformats.org/officeDocument/2006/relationships/image" Target="../media/image9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Raport Lunar'!A1"/><Relationship Id="rId2" Type="http://schemas.openxmlformats.org/officeDocument/2006/relationships/image" Target="../media/image8.png"/><Relationship Id="rId1" Type="http://schemas.openxmlformats.org/officeDocument/2006/relationships/hyperlink" Target="#Index!A1"/><Relationship Id="rId4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Index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8.png"/><Relationship Id="rId1" Type="http://schemas.openxmlformats.org/officeDocument/2006/relationships/hyperlink" Target="#Index!A1"/><Relationship Id="rId4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Index!A1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Index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Raport Lunar'!A1"/><Relationship Id="rId2" Type="http://schemas.openxmlformats.org/officeDocument/2006/relationships/image" Target="../media/image8.png"/><Relationship Id="rId1" Type="http://schemas.openxmlformats.org/officeDocument/2006/relationships/hyperlink" Target="#Index!A1"/><Relationship Id="rId4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Raport Lunar'!A1"/><Relationship Id="rId2" Type="http://schemas.openxmlformats.org/officeDocument/2006/relationships/image" Target="../media/image8.png"/><Relationship Id="rId1" Type="http://schemas.openxmlformats.org/officeDocument/2006/relationships/hyperlink" Target="#Index!A1"/><Relationship Id="rId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Raport Lunar'!A1"/><Relationship Id="rId2" Type="http://schemas.openxmlformats.org/officeDocument/2006/relationships/image" Target="../media/image8.png"/><Relationship Id="rId1" Type="http://schemas.openxmlformats.org/officeDocument/2006/relationships/hyperlink" Target="#Index!A1"/><Relationship Id="rId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Raport Lunar'!A1"/><Relationship Id="rId2" Type="http://schemas.openxmlformats.org/officeDocument/2006/relationships/image" Target="../media/image8.png"/><Relationship Id="rId1" Type="http://schemas.openxmlformats.org/officeDocument/2006/relationships/hyperlink" Target="#Index!A1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809625</xdr:colOff>
      <xdr:row>20</xdr:row>
      <xdr:rowOff>95250</xdr:rowOff>
    </xdr:from>
    <xdr:to>
      <xdr:col>13</xdr:col>
      <xdr:colOff>6993</xdr:colOff>
      <xdr:row>28</xdr:row>
      <xdr:rowOff>59150</xdr:rowOff>
    </xdr:to>
    <xdr:pic>
      <xdr:nvPicPr>
        <xdr:cNvPr id="2" name="Picture 1" descr="Raport Anual&#10;">
          <a:hlinkClick xmlns:r="http://schemas.openxmlformats.org/officeDocument/2006/relationships" r:id="rId1" tooltip="Raport Anual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01000" y="4562475"/>
          <a:ext cx="1883418" cy="1487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5</xdr:row>
      <xdr:rowOff>85725</xdr:rowOff>
    </xdr:from>
    <xdr:to>
      <xdr:col>3</xdr:col>
      <xdr:colOff>352425</xdr:colOff>
      <xdr:row>12</xdr:row>
      <xdr:rowOff>0</xdr:rowOff>
    </xdr:to>
    <xdr:pic>
      <xdr:nvPicPr>
        <xdr:cNvPr id="38" name="Picture 37" descr="calendar-icon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62175" y="1524000"/>
          <a:ext cx="1362075" cy="1362075"/>
        </a:xfrm>
        <a:prstGeom prst="rect">
          <a:avLst/>
        </a:prstGeom>
      </xdr:spPr>
    </xdr:pic>
    <xdr:clientData/>
  </xdr:twoCellAnchor>
  <xdr:twoCellAnchor>
    <xdr:from>
      <xdr:col>1</xdr:col>
      <xdr:colOff>685799</xdr:colOff>
      <xdr:row>5</xdr:row>
      <xdr:rowOff>95250</xdr:rowOff>
    </xdr:from>
    <xdr:to>
      <xdr:col>3</xdr:col>
      <xdr:colOff>571499</xdr:colOff>
      <xdr:row>12</xdr:row>
      <xdr:rowOff>123825</xdr:rowOff>
    </xdr:to>
    <xdr:grpSp>
      <xdr:nvGrpSpPr>
        <xdr:cNvPr id="85" name="Group 84"/>
        <xdr:cNvGrpSpPr/>
      </xdr:nvGrpSpPr>
      <xdr:grpSpPr>
        <a:xfrm>
          <a:off x="1047749" y="1495425"/>
          <a:ext cx="1581150" cy="1466850"/>
          <a:chOff x="1047749" y="1495425"/>
          <a:chExt cx="1581150" cy="1362075"/>
        </a:xfrm>
      </xdr:grpSpPr>
      <xdr:pic>
        <xdr:nvPicPr>
          <xdr:cNvPr id="42" name="Picture 41" descr="calendar-icon.pn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1047749" y="1495425"/>
            <a:ext cx="1581150" cy="1362075"/>
          </a:xfrm>
          <a:prstGeom prst="rect">
            <a:avLst/>
          </a:prstGeom>
        </xdr:spPr>
      </xdr:pic>
      <xdr:pic>
        <xdr:nvPicPr>
          <xdr:cNvPr id="55" name="Picture 54" descr="shopping-basket-add-icon.png">
            <a:hlinkClick xmlns:r="http://schemas.openxmlformats.org/officeDocument/2006/relationships" r:id="rId4"/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1810682" y="2133599"/>
            <a:ext cx="652363" cy="561975"/>
          </a:xfrm>
          <a:prstGeom prst="rect">
            <a:avLst/>
          </a:prstGeom>
        </xdr:spPr>
      </xdr:pic>
      <xdr:pic>
        <xdr:nvPicPr>
          <xdr:cNvPr id="56" name="Picture 55" descr="k-chart-icon.png">
            <a:hlinkClick xmlns:r="http://schemas.openxmlformats.org/officeDocument/2006/relationships" r:id="rId6"/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1235718" y="2162175"/>
            <a:ext cx="530736" cy="457200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66675</xdr:colOff>
      <xdr:row>5</xdr:row>
      <xdr:rowOff>76200</xdr:rowOff>
    </xdr:from>
    <xdr:to>
      <xdr:col>6</xdr:col>
      <xdr:colOff>57150</xdr:colOff>
      <xdr:row>12</xdr:row>
      <xdr:rowOff>104775</xdr:rowOff>
    </xdr:to>
    <xdr:grpSp>
      <xdr:nvGrpSpPr>
        <xdr:cNvPr id="110" name="Group 109"/>
        <xdr:cNvGrpSpPr/>
      </xdr:nvGrpSpPr>
      <xdr:grpSpPr>
        <a:xfrm>
          <a:off x="2705100" y="1476375"/>
          <a:ext cx="1362075" cy="1466850"/>
          <a:chOff x="2705100" y="1476375"/>
          <a:chExt cx="1362075" cy="1362075"/>
        </a:xfrm>
      </xdr:grpSpPr>
      <xdr:pic>
        <xdr:nvPicPr>
          <xdr:cNvPr id="62" name="Picture 61" descr="calendar-icon.pn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2705100" y="1476375"/>
            <a:ext cx="1362075" cy="1362075"/>
          </a:xfrm>
          <a:prstGeom prst="rect">
            <a:avLst/>
          </a:prstGeom>
        </xdr:spPr>
      </xdr:pic>
      <xdr:pic>
        <xdr:nvPicPr>
          <xdr:cNvPr id="63" name="Picture 62" descr="shopping-basket-add-icon.png">
            <a:hlinkClick xmlns:r="http://schemas.openxmlformats.org/officeDocument/2006/relationships" r:id="rId8"/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3362325" y="2114549"/>
            <a:ext cx="561975" cy="561975"/>
          </a:xfrm>
          <a:prstGeom prst="rect">
            <a:avLst/>
          </a:prstGeom>
        </xdr:spPr>
      </xdr:pic>
      <xdr:pic>
        <xdr:nvPicPr>
          <xdr:cNvPr id="64" name="Picture 63" descr="Raport">
            <a:hlinkClick xmlns:r="http://schemas.openxmlformats.org/officeDocument/2006/relationships" r:id="rId9"/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2867025" y="2143125"/>
            <a:ext cx="457200" cy="457200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209550</xdr:colOff>
      <xdr:row>5</xdr:row>
      <xdr:rowOff>85725</xdr:rowOff>
    </xdr:from>
    <xdr:to>
      <xdr:col>8</xdr:col>
      <xdr:colOff>200025</xdr:colOff>
      <xdr:row>12</xdr:row>
      <xdr:rowOff>114300</xdr:rowOff>
    </xdr:to>
    <xdr:grpSp>
      <xdr:nvGrpSpPr>
        <xdr:cNvPr id="111" name="Group 110"/>
        <xdr:cNvGrpSpPr/>
      </xdr:nvGrpSpPr>
      <xdr:grpSpPr>
        <a:xfrm>
          <a:off x="4219575" y="1485900"/>
          <a:ext cx="1362075" cy="1466850"/>
          <a:chOff x="4219575" y="1485900"/>
          <a:chExt cx="1362075" cy="1362075"/>
        </a:xfrm>
      </xdr:grpSpPr>
      <xdr:pic>
        <xdr:nvPicPr>
          <xdr:cNvPr id="66" name="Picture 65" descr="calendar-icon.pn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4219575" y="1485900"/>
            <a:ext cx="1362075" cy="1362075"/>
          </a:xfrm>
          <a:prstGeom prst="rect">
            <a:avLst/>
          </a:prstGeom>
        </xdr:spPr>
      </xdr:pic>
      <xdr:pic>
        <xdr:nvPicPr>
          <xdr:cNvPr id="67" name="Picture 66" descr="shopping-basket-add-icon.png">
            <a:hlinkClick xmlns:r="http://schemas.openxmlformats.org/officeDocument/2006/relationships" r:id="rId10"/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4867275" y="2085974"/>
            <a:ext cx="561975" cy="561975"/>
          </a:xfrm>
          <a:prstGeom prst="rect">
            <a:avLst/>
          </a:prstGeom>
        </xdr:spPr>
      </xdr:pic>
      <xdr:pic>
        <xdr:nvPicPr>
          <xdr:cNvPr id="68" name="Picture 67" descr="k-chart-icon.png">
            <a:hlinkClick xmlns:r="http://schemas.openxmlformats.org/officeDocument/2006/relationships" r:id="rId11"/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4371975" y="2114550"/>
            <a:ext cx="457200" cy="4572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13</xdr:row>
      <xdr:rowOff>19050</xdr:rowOff>
    </xdr:from>
    <xdr:to>
      <xdr:col>4</xdr:col>
      <xdr:colOff>0</xdr:colOff>
      <xdr:row>20</xdr:row>
      <xdr:rowOff>47625</xdr:rowOff>
    </xdr:to>
    <xdr:grpSp>
      <xdr:nvGrpSpPr>
        <xdr:cNvPr id="114" name="Group 113"/>
        <xdr:cNvGrpSpPr/>
      </xdr:nvGrpSpPr>
      <xdr:grpSpPr>
        <a:xfrm>
          <a:off x="1047750" y="3048000"/>
          <a:ext cx="1590675" cy="1466850"/>
          <a:chOff x="1047750" y="2943225"/>
          <a:chExt cx="1590675" cy="1466850"/>
        </a:xfrm>
      </xdr:grpSpPr>
      <xdr:pic>
        <xdr:nvPicPr>
          <xdr:cNvPr id="74" name="Picture 73" descr="calendar-icon.pn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1047750" y="2943225"/>
            <a:ext cx="1590675" cy="1466850"/>
          </a:xfrm>
          <a:prstGeom prst="rect">
            <a:avLst/>
          </a:prstGeom>
        </xdr:spPr>
      </xdr:pic>
      <xdr:pic>
        <xdr:nvPicPr>
          <xdr:cNvPr id="75" name="Picture 74" descr="shopping-basket-add-icon.png">
            <a:hlinkClick xmlns:r="http://schemas.openxmlformats.org/officeDocument/2006/relationships" r:id="rId12"/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1815278" y="3630489"/>
            <a:ext cx="656292" cy="605204"/>
          </a:xfrm>
          <a:prstGeom prst="rect">
            <a:avLst/>
          </a:prstGeom>
        </xdr:spPr>
      </xdr:pic>
      <xdr:pic>
        <xdr:nvPicPr>
          <xdr:cNvPr id="76" name="Picture 75" descr="k-chart-icon.png">
            <a:hlinkClick xmlns:r="http://schemas.openxmlformats.org/officeDocument/2006/relationships" r:id="rId13"/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1236851" y="3661263"/>
            <a:ext cx="533933" cy="492369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190500</xdr:colOff>
      <xdr:row>13</xdr:row>
      <xdr:rowOff>47625</xdr:rowOff>
    </xdr:from>
    <xdr:to>
      <xdr:col>8</xdr:col>
      <xdr:colOff>180975</xdr:colOff>
      <xdr:row>20</xdr:row>
      <xdr:rowOff>76200</xdr:rowOff>
    </xdr:to>
    <xdr:grpSp>
      <xdr:nvGrpSpPr>
        <xdr:cNvPr id="124" name="Group 123"/>
        <xdr:cNvGrpSpPr/>
      </xdr:nvGrpSpPr>
      <xdr:grpSpPr>
        <a:xfrm>
          <a:off x="4200525" y="3076575"/>
          <a:ext cx="1362075" cy="1466850"/>
          <a:chOff x="4200525" y="2971800"/>
          <a:chExt cx="1362075" cy="1466850"/>
        </a:xfrm>
      </xdr:grpSpPr>
      <xdr:pic>
        <xdr:nvPicPr>
          <xdr:cNvPr id="82" name="Picture 81" descr="calendar-icon.pn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4200525" y="2971800"/>
            <a:ext cx="1362075" cy="1466850"/>
          </a:xfrm>
          <a:prstGeom prst="rect">
            <a:avLst/>
          </a:prstGeom>
        </xdr:spPr>
      </xdr:pic>
      <xdr:pic>
        <xdr:nvPicPr>
          <xdr:cNvPr id="83" name="Picture 82" descr="shopping-basket-add-icon.png">
            <a:hlinkClick xmlns:r="http://schemas.openxmlformats.org/officeDocument/2006/relationships" r:id="rId14"/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4848225" y="3618034"/>
            <a:ext cx="561975" cy="605204"/>
          </a:xfrm>
          <a:prstGeom prst="rect">
            <a:avLst/>
          </a:prstGeom>
        </xdr:spPr>
      </xdr:pic>
      <xdr:pic>
        <xdr:nvPicPr>
          <xdr:cNvPr id="84" name="Picture 83" descr="k-chart-icon.png">
            <a:hlinkClick xmlns:r="http://schemas.openxmlformats.org/officeDocument/2006/relationships" r:id="rId15"/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4352925" y="3648808"/>
            <a:ext cx="457200" cy="492369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314325</xdr:colOff>
      <xdr:row>13</xdr:row>
      <xdr:rowOff>47625</xdr:rowOff>
    </xdr:from>
    <xdr:to>
      <xdr:col>10</xdr:col>
      <xdr:colOff>333375</xdr:colOff>
      <xdr:row>20</xdr:row>
      <xdr:rowOff>76200</xdr:rowOff>
    </xdr:to>
    <xdr:grpSp>
      <xdr:nvGrpSpPr>
        <xdr:cNvPr id="125" name="Group 124"/>
        <xdr:cNvGrpSpPr/>
      </xdr:nvGrpSpPr>
      <xdr:grpSpPr>
        <a:xfrm>
          <a:off x="5695950" y="3076575"/>
          <a:ext cx="1362075" cy="1466850"/>
          <a:chOff x="5695950" y="2971800"/>
          <a:chExt cx="1362075" cy="1466850"/>
        </a:xfrm>
      </xdr:grpSpPr>
      <xdr:pic>
        <xdr:nvPicPr>
          <xdr:cNvPr id="86" name="Picture 85" descr="calendar-icon.pn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5695950" y="2971800"/>
            <a:ext cx="1362075" cy="1466850"/>
          </a:xfrm>
          <a:prstGeom prst="rect">
            <a:avLst/>
          </a:prstGeom>
        </xdr:spPr>
      </xdr:pic>
      <xdr:pic>
        <xdr:nvPicPr>
          <xdr:cNvPr id="87" name="Picture 86" descr="shopping-basket-add-icon.png">
            <a:hlinkClick xmlns:r="http://schemas.openxmlformats.org/officeDocument/2006/relationships" r:id="rId16"/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6343650" y="3700095"/>
            <a:ext cx="561975" cy="605204"/>
          </a:xfrm>
          <a:prstGeom prst="rect">
            <a:avLst/>
          </a:prstGeom>
        </xdr:spPr>
      </xdr:pic>
      <xdr:pic>
        <xdr:nvPicPr>
          <xdr:cNvPr id="88" name="Picture 87" descr="k-chart-icon.png">
            <a:hlinkClick xmlns:r="http://schemas.openxmlformats.org/officeDocument/2006/relationships" r:id="rId17"/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5848350" y="3730869"/>
            <a:ext cx="457200" cy="492369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20</xdr:row>
      <xdr:rowOff>180975</xdr:rowOff>
    </xdr:from>
    <xdr:to>
      <xdr:col>4</xdr:col>
      <xdr:colOff>0</xdr:colOff>
      <xdr:row>28</xdr:row>
      <xdr:rowOff>19050</xdr:rowOff>
    </xdr:to>
    <xdr:grpSp>
      <xdr:nvGrpSpPr>
        <xdr:cNvPr id="129" name="Group 128"/>
        <xdr:cNvGrpSpPr/>
      </xdr:nvGrpSpPr>
      <xdr:grpSpPr>
        <a:xfrm>
          <a:off x="1047750" y="4648200"/>
          <a:ext cx="1590675" cy="1362075"/>
          <a:chOff x="1047750" y="4543425"/>
          <a:chExt cx="1590675" cy="1362075"/>
        </a:xfrm>
      </xdr:grpSpPr>
      <xdr:pic>
        <xdr:nvPicPr>
          <xdr:cNvPr id="90" name="Picture 89" descr="calendar-icon.pn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1047750" y="4543425"/>
            <a:ext cx="1590675" cy="1362075"/>
          </a:xfrm>
          <a:prstGeom prst="rect">
            <a:avLst/>
          </a:prstGeom>
        </xdr:spPr>
      </xdr:pic>
      <xdr:pic>
        <xdr:nvPicPr>
          <xdr:cNvPr id="91" name="Picture 90" descr="shopping-basket-add-icon.png">
            <a:hlinkClick xmlns:r="http://schemas.openxmlformats.org/officeDocument/2006/relationships" r:id="rId18"/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1815278" y="5181599"/>
            <a:ext cx="656292" cy="561975"/>
          </a:xfrm>
          <a:prstGeom prst="rect">
            <a:avLst/>
          </a:prstGeom>
        </xdr:spPr>
      </xdr:pic>
      <xdr:pic>
        <xdr:nvPicPr>
          <xdr:cNvPr id="92" name="Picture 91" descr="k-chart-icon.png">
            <a:hlinkClick xmlns:r="http://schemas.openxmlformats.org/officeDocument/2006/relationships" r:id="rId19"/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1236851" y="5210175"/>
            <a:ext cx="533933" cy="457200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38100</xdr:colOff>
      <xdr:row>21</xdr:row>
      <xdr:rowOff>9525</xdr:rowOff>
    </xdr:from>
    <xdr:to>
      <xdr:col>6</xdr:col>
      <xdr:colOff>28575</xdr:colOff>
      <xdr:row>28</xdr:row>
      <xdr:rowOff>38100</xdr:rowOff>
    </xdr:to>
    <xdr:grpSp>
      <xdr:nvGrpSpPr>
        <xdr:cNvPr id="128" name="Group 127"/>
        <xdr:cNvGrpSpPr/>
      </xdr:nvGrpSpPr>
      <xdr:grpSpPr>
        <a:xfrm>
          <a:off x="2676525" y="4667250"/>
          <a:ext cx="1362075" cy="1362075"/>
          <a:chOff x="2676525" y="4562475"/>
          <a:chExt cx="1362075" cy="1362075"/>
        </a:xfrm>
      </xdr:grpSpPr>
      <xdr:pic>
        <xdr:nvPicPr>
          <xdr:cNvPr id="94" name="Picture 93" descr="calendar-icon.pn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2676525" y="4562475"/>
            <a:ext cx="1362075" cy="1362075"/>
          </a:xfrm>
          <a:prstGeom prst="rect">
            <a:avLst/>
          </a:prstGeom>
        </xdr:spPr>
      </xdr:pic>
      <xdr:pic>
        <xdr:nvPicPr>
          <xdr:cNvPr id="95" name="Picture 94" descr="shopping-basket-add-icon.png">
            <a:hlinkClick xmlns:r="http://schemas.openxmlformats.org/officeDocument/2006/relationships" r:id="rId20"/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3333750" y="5200649"/>
            <a:ext cx="561975" cy="561975"/>
          </a:xfrm>
          <a:prstGeom prst="rect">
            <a:avLst/>
          </a:prstGeom>
        </xdr:spPr>
      </xdr:pic>
      <xdr:pic>
        <xdr:nvPicPr>
          <xdr:cNvPr id="96" name="Picture 95" descr="k-chart-icon.png">
            <a:hlinkClick xmlns:r="http://schemas.openxmlformats.org/officeDocument/2006/relationships" r:id="rId21"/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2838450" y="5229225"/>
            <a:ext cx="457200" cy="457200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180975</xdr:colOff>
      <xdr:row>21</xdr:row>
      <xdr:rowOff>19050</xdr:rowOff>
    </xdr:from>
    <xdr:to>
      <xdr:col>8</xdr:col>
      <xdr:colOff>171450</xdr:colOff>
      <xdr:row>28</xdr:row>
      <xdr:rowOff>47625</xdr:rowOff>
    </xdr:to>
    <xdr:grpSp>
      <xdr:nvGrpSpPr>
        <xdr:cNvPr id="127" name="Group 126"/>
        <xdr:cNvGrpSpPr/>
      </xdr:nvGrpSpPr>
      <xdr:grpSpPr>
        <a:xfrm>
          <a:off x="4191000" y="4676775"/>
          <a:ext cx="1362075" cy="1362075"/>
          <a:chOff x="4191000" y="4572000"/>
          <a:chExt cx="1362075" cy="1362075"/>
        </a:xfrm>
      </xdr:grpSpPr>
      <xdr:pic>
        <xdr:nvPicPr>
          <xdr:cNvPr id="98" name="Picture 97" descr="calendar-icon.pn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4191000" y="4572000"/>
            <a:ext cx="1362075" cy="1362075"/>
          </a:xfrm>
          <a:prstGeom prst="rect">
            <a:avLst/>
          </a:prstGeom>
        </xdr:spPr>
      </xdr:pic>
      <xdr:pic>
        <xdr:nvPicPr>
          <xdr:cNvPr id="99" name="Picture 98" descr="shopping-basket-add-icon.png">
            <a:hlinkClick xmlns:r="http://schemas.openxmlformats.org/officeDocument/2006/relationships" r:id="rId22"/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4838700" y="5172074"/>
            <a:ext cx="561975" cy="561975"/>
          </a:xfrm>
          <a:prstGeom prst="rect">
            <a:avLst/>
          </a:prstGeom>
        </xdr:spPr>
      </xdr:pic>
      <xdr:pic>
        <xdr:nvPicPr>
          <xdr:cNvPr id="100" name="Picture 99" descr="k-chart-icon.png">
            <a:hlinkClick xmlns:r="http://schemas.openxmlformats.org/officeDocument/2006/relationships" r:id="rId23"/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4343400" y="5200650"/>
            <a:ext cx="457200" cy="4572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304800</xdr:colOff>
      <xdr:row>21</xdr:row>
      <xdr:rowOff>19050</xdr:rowOff>
    </xdr:from>
    <xdr:to>
      <xdr:col>10</xdr:col>
      <xdr:colOff>323850</xdr:colOff>
      <xdr:row>28</xdr:row>
      <xdr:rowOff>47625</xdr:rowOff>
    </xdr:to>
    <xdr:grpSp>
      <xdr:nvGrpSpPr>
        <xdr:cNvPr id="126" name="Group 125"/>
        <xdr:cNvGrpSpPr/>
      </xdr:nvGrpSpPr>
      <xdr:grpSpPr>
        <a:xfrm>
          <a:off x="5686425" y="4676775"/>
          <a:ext cx="1362075" cy="1362075"/>
          <a:chOff x="5686425" y="4572000"/>
          <a:chExt cx="1362075" cy="1362075"/>
        </a:xfrm>
      </xdr:grpSpPr>
      <xdr:pic>
        <xdr:nvPicPr>
          <xdr:cNvPr id="102" name="Picture 101" descr="calendar-icon.pn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5686425" y="4572000"/>
            <a:ext cx="1362075" cy="1362075"/>
          </a:xfrm>
          <a:prstGeom prst="rect">
            <a:avLst/>
          </a:prstGeom>
        </xdr:spPr>
      </xdr:pic>
      <xdr:pic>
        <xdr:nvPicPr>
          <xdr:cNvPr id="103" name="Picture 102" descr="shopping-basket-add-icon.png">
            <a:hlinkClick xmlns:r="http://schemas.openxmlformats.org/officeDocument/2006/relationships" r:id="rId24"/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6334125" y="5248274"/>
            <a:ext cx="561975" cy="561975"/>
          </a:xfrm>
          <a:prstGeom prst="rect">
            <a:avLst/>
          </a:prstGeom>
        </xdr:spPr>
      </xdr:pic>
      <xdr:pic>
        <xdr:nvPicPr>
          <xdr:cNvPr id="104" name="Picture 103" descr="k-chart-icon.png">
            <a:hlinkClick xmlns:r="http://schemas.openxmlformats.org/officeDocument/2006/relationships" r:id="rId25"/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5838825" y="5276850"/>
            <a:ext cx="457200" cy="4572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47625</xdr:colOff>
      <xdr:row>6</xdr:row>
      <xdr:rowOff>142875</xdr:rowOff>
    </xdr:from>
    <xdr:to>
      <xdr:col>3</xdr:col>
      <xdr:colOff>428625</xdr:colOff>
      <xdr:row>8</xdr:row>
      <xdr:rowOff>142875</xdr:rowOff>
    </xdr:to>
    <xdr:sp macro="" textlink="">
      <xdr:nvSpPr>
        <xdr:cNvPr id="105" name="TextBox 104"/>
        <xdr:cNvSpPr txBox="1"/>
      </xdr:nvSpPr>
      <xdr:spPr>
        <a:xfrm>
          <a:off x="1095375" y="1733550"/>
          <a:ext cx="139065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000" b="1">
              <a:solidFill>
                <a:schemeClr val="bg1"/>
              </a:solidFill>
              <a:latin typeface="+mj-lt"/>
            </a:rPr>
            <a:t>Ianuarie</a:t>
          </a:r>
        </a:p>
      </xdr:txBody>
    </xdr:sp>
    <xdr:clientData/>
  </xdr:twoCellAnchor>
  <xdr:twoCellAnchor>
    <xdr:from>
      <xdr:col>4</xdr:col>
      <xdr:colOff>104775</xdr:colOff>
      <xdr:row>6</xdr:row>
      <xdr:rowOff>123825</xdr:rowOff>
    </xdr:from>
    <xdr:to>
      <xdr:col>5</xdr:col>
      <xdr:colOff>619125</xdr:colOff>
      <xdr:row>8</xdr:row>
      <xdr:rowOff>123825</xdr:rowOff>
    </xdr:to>
    <xdr:sp macro="" textlink="">
      <xdr:nvSpPr>
        <xdr:cNvPr id="106" name="TextBox 105"/>
        <xdr:cNvSpPr txBox="1"/>
      </xdr:nvSpPr>
      <xdr:spPr>
        <a:xfrm>
          <a:off x="3695700" y="1752600"/>
          <a:ext cx="120015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000" b="1">
              <a:solidFill>
                <a:schemeClr val="bg1"/>
              </a:solidFill>
              <a:latin typeface="+mj-lt"/>
            </a:rPr>
            <a:t>Februarie</a:t>
          </a:r>
        </a:p>
      </xdr:txBody>
    </xdr:sp>
    <xdr:clientData/>
  </xdr:twoCellAnchor>
  <xdr:twoCellAnchor>
    <xdr:from>
      <xdr:col>6</xdr:col>
      <xdr:colOff>285750</xdr:colOff>
      <xdr:row>6</xdr:row>
      <xdr:rowOff>114300</xdr:rowOff>
    </xdr:from>
    <xdr:to>
      <xdr:col>7</xdr:col>
      <xdr:colOff>676275</xdr:colOff>
      <xdr:row>8</xdr:row>
      <xdr:rowOff>114300</xdr:rowOff>
    </xdr:to>
    <xdr:sp macro="" textlink="">
      <xdr:nvSpPr>
        <xdr:cNvPr id="107" name="TextBox 106"/>
        <xdr:cNvSpPr txBox="1"/>
      </xdr:nvSpPr>
      <xdr:spPr>
        <a:xfrm>
          <a:off x="5248275" y="1743075"/>
          <a:ext cx="107632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000" b="1">
              <a:solidFill>
                <a:schemeClr val="bg1"/>
              </a:solidFill>
              <a:latin typeface="+mj-lt"/>
            </a:rPr>
            <a:t>Martie</a:t>
          </a:r>
        </a:p>
      </xdr:txBody>
    </xdr:sp>
    <xdr:clientData/>
  </xdr:twoCellAnchor>
  <xdr:twoCellAnchor>
    <xdr:from>
      <xdr:col>8</xdr:col>
      <xdr:colOff>333375</xdr:colOff>
      <xdr:row>5</xdr:row>
      <xdr:rowOff>85725</xdr:rowOff>
    </xdr:from>
    <xdr:to>
      <xdr:col>10</xdr:col>
      <xdr:colOff>352425</xdr:colOff>
      <xdr:row>12</xdr:row>
      <xdr:rowOff>114300</xdr:rowOff>
    </xdr:to>
    <xdr:grpSp>
      <xdr:nvGrpSpPr>
        <xdr:cNvPr id="113" name="Group 112"/>
        <xdr:cNvGrpSpPr/>
      </xdr:nvGrpSpPr>
      <xdr:grpSpPr>
        <a:xfrm>
          <a:off x="5715000" y="1485900"/>
          <a:ext cx="1362075" cy="1466850"/>
          <a:chOff x="5715000" y="1485900"/>
          <a:chExt cx="1362075" cy="1362075"/>
        </a:xfrm>
      </xdr:grpSpPr>
      <xdr:pic>
        <xdr:nvPicPr>
          <xdr:cNvPr id="70" name="Picture 69" descr="calendar-icon.pn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5715000" y="1485900"/>
            <a:ext cx="1362075" cy="1362075"/>
          </a:xfrm>
          <a:prstGeom prst="rect">
            <a:avLst/>
          </a:prstGeom>
        </xdr:spPr>
      </xdr:pic>
      <xdr:pic>
        <xdr:nvPicPr>
          <xdr:cNvPr id="71" name="Picture 70" descr="shopping-basket-add-icon.png">
            <a:hlinkClick xmlns:r="http://schemas.openxmlformats.org/officeDocument/2006/relationships" r:id="rId26"/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6362700" y="2162174"/>
            <a:ext cx="561975" cy="561975"/>
          </a:xfrm>
          <a:prstGeom prst="rect">
            <a:avLst/>
          </a:prstGeom>
        </xdr:spPr>
      </xdr:pic>
      <xdr:pic>
        <xdr:nvPicPr>
          <xdr:cNvPr id="72" name="Picture 71" descr="k-chart-icon.png">
            <a:hlinkClick xmlns:r="http://schemas.openxmlformats.org/officeDocument/2006/relationships" r:id="rId27"/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5867400" y="2190750"/>
            <a:ext cx="457200" cy="457200"/>
          </a:xfrm>
          <a:prstGeom prst="rect">
            <a:avLst/>
          </a:prstGeom>
        </xdr:spPr>
      </xdr:pic>
      <xdr:sp macro="" textlink="">
        <xdr:nvSpPr>
          <xdr:cNvPr id="108" name="TextBox 107"/>
          <xdr:cNvSpPr txBox="1"/>
        </xdr:nvSpPr>
        <xdr:spPr>
          <a:xfrm>
            <a:off x="5753100" y="1704975"/>
            <a:ext cx="1076325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2000" b="1">
                <a:solidFill>
                  <a:schemeClr val="bg1"/>
                </a:solidFill>
                <a:latin typeface="+mj-lt"/>
              </a:rPr>
              <a:t>Aprilie</a:t>
            </a:r>
          </a:p>
        </xdr:txBody>
      </xdr:sp>
    </xdr:grpSp>
    <xdr:clientData/>
  </xdr:twoCellAnchor>
  <xdr:twoCellAnchor>
    <xdr:from>
      <xdr:col>2</xdr:col>
      <xdr:colOff>123825</xdr:colOff>
      <xdr:row>14</xdr:row>
      <xdr:rowOff>19050</xdr:rowOff>
    </xdr:from>
    <xdr:to>
      <xdr:col>3</xdr:col>
      <xdr:colOff>485775</xdr:colOff>
      <xdr:row>16</xdr:row>
      <xdr:rowOff>19050</xdr:rowOff>
    </xdr:to>
    <xdr:sp macro="" textlink="">
      <xdr:nvSpPr>
        <xdr:cNvPr id="109" name="TextBox 108"/>
        <xdr:cNvSpPr txBox="1"/>
      </xdr:nvSpPr>
      <xdr:spPr>
        <a:xfrm>
          <a:off x="1171575" y="3133725"/>
          <a:ext cx="1371600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000" b="1">
              <a:solidFill>
                <a:schemeClr val="bg1"/>
              </a:solidFill>
              <a:latin typeface="+mj-lt"/>
            </a:rPr>
            <a:t>Mai</a:t>
          </a:r>
        </a:p>
      </xdr:txBody>
    </xdr:sp>
    <xdr:clientData/>
  </xdr:twoCellAnchor>
  <xdr:twoCellAnchor>
    <xdr:from>
      <xdr:col>4</xdr:col>
      <xdr:colOff>47625</xdr:colOff>
      <xdr:row>13</xdr:row>
      <xdr:rowOff>38100</xdr:rowOff>
    </xdr:from>
    <xdr:to>
      <xdr:col>6</xdr:col>
      <xdr:colOff>38100</xdr:colOff>
      <xdr:row>20</xdr:row>
      <xdr:rowOff>66675</xdr:rowOff>
    </xdr:to>
    <xdr:grpSp>
      <xdr:nvGrpSpPr>
        <xdr:cNvPr id="123" name="Group 122"/>
        <xdr:cNvGrpSpPr/>
      </xdr:nvGrpSpPr>
      <xdr:grpSpPr>
        <a:xfrm>
          <a:off x="2686050" y="3067050"/>
          <a:ext cx="1362075" cy="1466850"/>
          <a:chOff x="2686050" y="2962275"/>
          <a:chExt cx="1362075" cy="1466850"/>
        </a:xfrm>
      </xdr:grpSpPr>
      <xdr:pic>
        <xdr:nvPicPr>
          <xdr:cNvPr id="78" name="Picture 77" descr="calendar-icon.pn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2686050" y="2962275"/>
            <a:ext cx="1362075" cy="1466850"/>
          </a:xfrm>
          <a:prstGeom prst="rect">
            <a:avLst/>
          </a:prstGeom>
        </xdr:spPr>
      </xdr:pic>
      <xdr:pic>
        <xdr:nvPicPr>
          <xdr:cNvPr id="79" name="Picture 78" descr="shopping-basket-add-icon.png">
            <a:hlinkClick xmlns:r="http://schemas.openxmlformats.org/officeDocument/2006/relationships" r:id="rId28"/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3343275" y="3649539"/>
            <a:ext cx="561975" cy="605204"/>
          </a:xfrm>
          <a:prstGeom prst="rect">
            <a:avLst/>
          </a:prstGeom>
        </xdr:spPr>
      </xdr:pic>
      <xdr:pic>
        <xdr:nvPicPr>
          <xdr:cNvPr id="80" name="Picture 79" descr="k-chart-icon.png">
            <a:hlinkClick xmlns:r="http://schemas.openxmlformats.org/officeDocument/2006/relationships" r:id="rId29"/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2847975" y="3680313"/>
            <a:ext cx="457200" cy="492369"/>
          </a:xfrm>
          <a:prstGeom prst="rect">
            <a:avLst/>
          </a:prstGeom>
        </xdr:spPr>
      </xdr:pic>
      <xdr:sp macro="" textlink="">
        <xdr:nvSpPr>
          <xdr:cNvPr id="115" name="TextBox 114"/>
          <xdr:cNvSpPr txBox="1"/>
        </xdr:nvSpPr>
        <xdr:spPr>
          <a:xfrm>
            <a:off x="2733675" y="3162300"/>
            <a:ext cx="1076325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2000" b="1">
                <a:solidFill>
                  <a:schemeClr val="bg1"/>
                </a:solidFill>
                <a:latin typeface="+mj-lt"/>
              </a:rPr>
              <a:t>Iunie</a:t>
            </a:r>
          </a:p>
        </xdr:txBody>
      </xdr:sp>
    </xdr:grpSp>
    <xdr:clientData/>
  </xdr:twoCellAnchor>
  <xdr:twoCellAnchor>
    <xdr:from>
      <xdr:col>6</xdr:col>
      <xdr:colOff>247650</xdr:colOff>
      <xdr:row>14</xdr:row>
      <xdr:rowOff>47625</xdr:rowOff>
    </xdr:from>
    <xdr:to>
      <xdr:col>7</xdr:col>
      <xdr:colOff>638175</xdr:colOff>
      <xdr:row>16</xdr:row>
      <xdr:rowOff>47625</xdr:rowOff>
    </xdr:to>
    <xdr:sp macro="" textlink="">
      <xdr:nvSpPr>
        <xdr:cNvPr id="116" name="TextBox 115"/>
        <xdr:cNvSpPr txBox="1"/>
      </xdr:nvSpPr>
      <xdr:spPr>
        <a:xfrm>
          <a:off x="5210175" y="3200400"/>
          <a:ext cx="107632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000" b="1">
              <a:solidFill>
                <a:schemeClr val="bg1"/>
              </a:solidFill>
              <a:latin typeface="+mj-lt"/>
            </a:rPr>
            <a:t>Iulie</a:t>
          </a:r>
        </a:p>
      </xdr:txBody>
    </xdr:sp>
    <xdr:clientData/>
  </xdr:twoCellAnchor>
  <xdr:twoCellAnchor>
    <xdr:from>
      <xdr:col>8</xdr:col>
      <xdr:colOff>361950</xdr:colOff>
      <xdr:row>14</xdr:row>
      <xdr:rowOff>57150</xdr:rowOff>
    </xdr:from>
    <xdr:to>
      <xdr:col>10</xdr:col>
      <xdr:colOff>95250</xdr:colOff>
      <xdr:row>16</xdr:row>
      <xdr:rowOff>57150</xdr:rowOff>
    </xdr:to>
    <xdr:sp macro="" textlink="">
      <xdr:nvSpPr>
        <xdr:cNvPr id="117" name="TextBox 116"/>
        <xdr:cNvSpPr txBox="1"/>
      </xdr:nvSpPr>
      <xdr:spPr>
        <a:xfrm>
          <a:off x="6696075" y="3209925"/>
          <a:ext cx="107632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000" b="1">
              <a:solidFill>
                <a:schemeClr val="bg1"/>
              </a:solidFill>
              <a:latin typeface="+mj-lt"/>
            </a:rPr>
            <a:t>August</a:t>
          </a:r>
        </a:p>
      </xdr:txBody>
    </xdr:sp>
    <xdr:clientData/>
  </xdr:twoCellAnchor>
  <xdr:twoCellAnchor>
    <xdr:from>
      <xdr:col>1</xdr:col>
      <xdr:colOff>952500</xdr:colOff>
      <xdr:row>22</xdr:row>
      <xdr:rowOff>0</xdr:rowOff>
    </xdr:from>
    <xdr:to>
      <xdr:col>3</xdr:col>
      <xdr:colOff>666750</xdr:colOff>
      <xdr:row>24</xdr:row>
      <xdr:rowOff>0</xdr:rowOff>
    </xdr:to>
    <xdr:sp macro="" textlink="">
      <xdr:nvSpPr>
        <xdr:cNvPr id="118" name="TextBox 117"/>
        <xdr:cNvSpPr txBox="1"/>
      </xdr:nvSpPr>
      <xdr:spPr>
        <a:xfrm>
          <a:off x="2162175" y="4676775"/>
          <a:ext cx="14097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900" b="1">
              <a:solidFill>
                <a:schemeClr val="bg1"/>
              </a:solidFill>
              <a:latin typeface="+mj-lt"/>
            </a:rPr>
            <a:t>Septembrie</a:t>
          </a:r>
        </a:p>
      </xdr:txBody>
    </xdr:sp>
    <xdr:clientData/>
  </xdr:twoCellAnchor>
  <xdr:twoCellAnchor>
    <xdr:from>
      <xdr:col>4</xdr:col>
      <xdr:colOff>57150</xdr:colOff>
      <xdr:row>22</xdr:row>
      <xdr:rowOff>19050</xdr:rowOff>
    </xdr:from>
    <xdr:to>
      <xdr:col>6</xdr:col>
      <xdr:colOff>9525</xdr:colOff>
      <xdr:row>24</xdr:row>
      <xdr:rowOff>19050</xdr:rowOff>
    </xdr:to>
    <xdr:sp macro="" textlink="">
      <xdr:nvSpPr>
        <xdr:cNvPr id="119" name="TextBox 118"/>
        <xdr:cNvSpPr txBox="1"/>
      </xdr:nvSpPr>
      <xdr:spPr>
        <a:xfrm>
          <a:off x="3648075" y="4695825"/>
          <a:ext cx="13239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900" b="1">
              <a:solidFill>
                <a:schemeClr val="bg1"/>
              </a:solidFill>
              <a:latin typeface="+mj-lt"/>
            </a:rPr>
            <a:t>Octombrie</a:t>
          </a:r>
        </a:p>
      </xdr:txBody>
    </xdr:sp>
    <xdr:clientData/>
  </xdr:twoCellAnchor>
  <xdr:twoCellAnchor>
    <xdr:from>
      <xdr:col>6</xdr:col>
      <xdr:colOff>190500</xdr:colOff>
      <xdr:row>22</xdr:row>
      <xdr:rowOff>9525</xdr:rowOff>
    </xdr:from>
    <xdr:to>
      <xdr:col>8</xdr:col>
      <xdr:colOff>180975</xdr:colOff>
      <xdr:row>24</xdr:row>
      <xdr:rowOff>9525</xdr:rowOff>
    </xdr:to>
    <xdr:sp macro="" textlink="">
      <xdr:nvSpPr>
        <xdr:cNvPr id="120" name="TextBox 119"/>
        <xdr:cNvSpPr txBox="1"/>
      </xdr:nvSpPr>
      <xdr:spPr>
        <a:xfrm>
          <a:off x="5153025" y="4686300"/>
          <a:ext cx="13620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000" b="1">
              <a:solidFill>
                <a:schemeClr val="bg1"/>
              </a:solidFill>
              <a:latin typeface="+mj-lt"/>
            </a:rPr>
            <a:t>Noiembrie</a:t>
          </a:r>
        </a:p>
      </xdr:txBody>
    </xdr:sp>
    <xdr:clientData/>
  </xdr:twoCellAnchor>
  <xdr:twoCellAnchor>
    <xdr:from>
      <xdr:col>8</xdr:col>
      <xdr:colOff>304800</xdr:colOff>
      <xdr:row>22</xdr:row>
      <xdr:rowOff>19050</xdr:rowOff>
    </xdr:from>
    <xdr:to>
      <xdr:col>10</xdr:col>
      <xdr:colOff>304800</xdr:colOff>
      <xdr:row>24</xdr:row>
      <xdr:rowOff>19050</xdr:rowOff>
    </xdr:to>
    <xdr:sp macro="" textlink="">
      <xdr:nvSpPr>
        <xdr:cNvPr id="121" name="TextBox 120"/>
        <xdr:cNvSpPr txBox="1"/>
      </xdr:nvSpPr>
      <xdr:spPr>
        <a:xfrm>
          <a:off x="6638925" y="4695825"/>
          <a:ext cx="134302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000" b="1">
              <a:solidFill>
                <a:schemeClr val="bg1"/>
              </a:solidFill>
              <a:latin typeface="+mj-lt"/>
            </a:rPr>
            <a:t>Decembrie</a:t>
          </a:r>
        </a:p>
      </xdr:txBody>
    </xdr:sp>
    <xdr:clientData/>
  </xdr:twoCellAnchor>
  <xdr:twoCellAnchor editAs="oneCell">
    <xdr:from>
      <xdr:col>12</xdr:col>
      <xdr:colOff>152400</xdr:colOff>
      <xdr:row>10</xdr:row>
      <xdr:rowOff>133350</xdr:rowOff>
    </xdr:from>
    <xdr:to>
      <xdr:col>12</xdr:col>
      <xdr:colOff>1371600</xdr:colOff>
      <xdr:row>16</xdr:row>
      <xdr:rowOff>104775</xdr:rowOff>
    </xdr:to>
    <xdr:pic>
      <xdr:nvPicPr>
        <xdr:cNvPr id="122" name="Picture 121" descr="Money-Pig-1-icon.png">
          <a:hlinkClick xmlns:r="http://schemas.openxmlformats.org/officeDocument/2006/relationships" r:id="rId30" tooltip="Centralizare Economii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8410575" y="2590800"/>
          <a:ext cx="1219200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5</xdr:row>
      <xdr:rowOff>57149</xdr:rowOff>
    </xdr:from>
    <xdr:to>
      <xdr:col>12</xdr:col>
      <xdr:colOff>1066800</xdr:colOff>
      <xdr:row>10</xdr:row>
      <xdr:rowOff>28574</xdr:rowOff>
    </xdr:to>
    <xdr:pic>
      <xdr:nvPicPr>
        <xdr:cNvPr id="3" name="Picture 2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0" y="1457324"/>
          <a:ext cx="923925" cy="9239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104775</xdr:rowOff>
    </xdr:from>
    <xdr:to>
      <xdr:col>0</xdr:col>
      <xdr:colOff>676275</xdr:colOff>
      <xdr:row>3</xdr:row>
      <xdr:rowOff>76200</xdr:rowOff>
    </xdr:to>
    <xdr:pic>
      <xdr:nvPicPr>
        <xdr:cNvPr id="4" name="Picture 3" descr="Places-user-home-icon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5" y="104775"/>
          <a:ext cx="457200" cy="457200"/>
        </a:xfrm>
        <a:prstGeom prst="rect">
          <a:avLst/>
        </a:prstGeom>
      </xdr:spPr>
    </xdr:pic>
    <xdr:clientData/>
  </xdr:twoCellAnchor>
  <xdr:twoCellAnchor editAs="oneCell">
    <xdr:from>
      <xdr:col>4</xdr:col>
      <xdr:colOff>904876</xdr:colOff>
      <xdr:row>0</xdr:row>
      <xdr:rowOff>76200</xdr:rowOff>
    </xdr:from>
    <xdr:to>
      <xdr:col>5</xdr:col>
      <xdr:colOff>600075</xdr:colOff>
      <xdr:row>3</xdr:row>
      <xdr:rowOff>47624</xdr:rowOff>
    </xdr:to>
    <xdr:pic>
      <xdr:nvPicPr>
        <xdr:cNvPr id="6" name="Picture 5" descr="k-chart-chrt-icon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34051" y="76200"/>
          <a:ext cx="638174" cy="45719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104775</xdr:rowOff>
    </xdr:from>
    <xdr:to>
      <xdr:col>0</xdr:col>
      <xdr:colOff>676275</xdr:colOff>
      <xdr:row>4</xdr:row>
      <xdr:rowOff>19050</xdr:rowOff>
    </xdr:to>
    <xdr:pic>
      <xdr:nvPicPr>
        <xdr:cNvPr id="2" name="Picture 1" descr="Places-user-home-icon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5" y="104775"/>
          <a:ext cx="457200" cy="457200"/>
        </a:xfrm>
        <a:prstGeom prst="rect">
          <a:avLst/>
        </a:prstGeom>
      </xdr:spPr>
    </xdr:pic>
    <xdr:clientData/>
  </xdr:twoCellAnchor>
  <xdr:twoCellAnchor editAs="oneCell">
    <xdr:from>
      <xdr:col>4</xdr:col>
      <xdr:colOff>904876</xdr:colOff>
      <xdr:row>0</xdr:row>
      <xdr:rowOff>76200</xdr:rowOff>
    </xdr:from>
    <xdr:to>
      <xdr:col>5</xdr:col>
      <xdr:colOff>666750</xdr:colOff>
      <xdr:row>3</xdr:row>
      <xdr:rowOff>152399</xdr:rowOff>
    </xdr:to>
    <xdr:pic>
      <xdr:nvPicPr>
        <xdr:cNvPr id="3" name="Picture 2" descr="k-chart-chrt-icon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34051" y="76200"/>
          <a:ext cx="638174" cy="45719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104775</xdr:rowOff>
    </xdr:from>
    <xdr:to>
      <xdr:col>0</xdr:col>
      <xdr:colOff>676275</xdr:colOff>
      <xdr:row>4</xdr:row>
      <xdr:rowOff>19050</xdr:rowOff>
    </xdr:to>
    <xdr:pic>
      <xdr:nvPicPr>
        <xdr:cNvPr id="6" name="Picture 5" descr="Places-user-home-icon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5" y="104775"/>
          <a:ext cx="457200" cy="561975"/>
        </a:xfrm>
        <a:prstGeom prst="rect">
          <a:avLst/>
        </a:prstGeom>
      </xdr:spPr>
    </xdr:pic>
    <xdr:clientData/>
  </xdr:twoCellAnchor>
  <xdr:twoCellAnchor editAs="oneCell">
    <xdr:from>
      <xdr:col>4</xdr:col>
      <xdr:colOff>904876</xdr:colOff>
      <xdr:row>0</xdr:row>
      <xdr:rowOff>76200</xdr:rowOff>
    </xdr:from>
    <xdr:to>
      <xdr:col>5</xdr:col>
      <xdr:colOff>628650</xdr:colOff>
      <xdr:row>3</xdr:row>
      <xdr:rowOff>152399</xdr:rowOff>
    </xdr:to>
    <xdr:pic>
      <xdr:nvPicPr>
        <xdr:cNvPr id="7" name="Picture 6" descr="k-chart-chrt-icon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34051" y="76200"/>
          <a:ext cx="704849" cy="5619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104775</xdr:rowOff>
    </xdr:from>
    <xdr:to>
      <xdr:col>0</xdr:col>
      <xdr:colOff>676275</xdr:colOff>
      <xdr:row>4</xdr:row>
      <xdr:rowOff>19050</xdr:rowOff>
    </xdr:to>
    <xdr:pic>
      <xdr:nvPicPr>
        <xdr:cNvPr id="2" name="Picture 1" descr="Places-user-home-icon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5" y="104775"/>
          <a:ext cx="457200" cy="561975"/>
        </a:xfrm>
        <a:prstGeom prst="rect">
          <a:avLst/>
        </a:prstGeom>
      </xdr:spPr>
    </xdr:pic>
    <xdr:clientData/>
  </xdr:twoCellAnchor>
  <xdr:twoCellAnchor editAs="oneCell">
    <xdr:from>
      <xdr:col>4</xdr:col>
      <xdr:colOff>904876</xdr:colOff>
      <xdr:row>0</xdr:row>
      <xdr:rowOff>76200</xdr:rowOff>
    </xdr:from>
    <xdr:to>
      <xdr:col>5</xdr:col>
      <xdr:colOff>628650</xdr:colOff>
      <xdr:row>3</xdr:row>
      <xdr:rowOff>152399</xdr:rowOff>
    </xdr:to>
    <xdr:pic>
      <xdr:nvPicPr>
        <xdr:cNvPr id="3" name="Picture 2" descr="k-chart-chrt-icon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34051" y="76200"/>
          <a:ext cx="666749" cy="5619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104775</xdr:rowOff>
    </xdr:from>
    <xdr:to>
      <xdr:col>0</xdr:col>
      <xdr:colOff>676275</xdr:colOff>
      <xdr:row>4</xdr:row>
      <xdr:rowOff>19050</xdr:rowOff>
    </xdr:to>
    <xdr:pic>
      <xdr:nvPicPr>
        <xdr:cNvPr id="2" name="Picture 1" descr="Places-user-home-icon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5" y="104775"/>
          <a:ext cx="457200" cy="561975"/>
        </a:xfrm>
        <a:prstGeom prst="rect">
          <a:avLst/>
        </a:prstGeom>
      </xdr:spPr>
    </xdr:pic>
    <xdr:clientData/>
  </xdr:twoCellAnchor>
  <xdr:twoCellAnchor editAs="oneCell">
    <xdr:from>
      <xdr:col>4</xdr:col>
      <xdr:colOff>904876</xdr:colOff>
      <xdr:row>0</xdr:row>
      <xdr:rowOff>76200</xdr:rowOff>
    </xdr:from>
    <xdr:to>
      <xdr:col>5</xdr:col>
      <xdr:colOff>628650</xdr:colOff>
      <xdr:row>3</xdr:row>
      <xdr:rowOff>152399</xdr:rowOff>
    </xdr:to>
    <xdr:pic>
      <xdr:nvPicPr>
        <xdr:cNvPr id="3" name="Picture 2" descr="k-chart-chrt-icon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34051" y="76200"/>
          <a:ext cx="666749" cy="5619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104775</xdr:rowOff>
    </xdr:from>
    <xdr:to>
      <xdr:col>0</xdr:col>
      <xdr:colOff>676275</xdr:colOff>
      <xdr:row>4</xdr:row>
      <xdr:rowOff>19050</xdr:rowOff>
    </xdr:to>
    <xdr:pic>
      <xdr:nvPicPr>
        <xdr:cNvPr id="2" name="Picture 1" descr="Places-user-home-icon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5" y="104775"/>
          <a:ext cx="457200" cy="561975"/>
        </a:xfrm>
        <a:prstGeom prst="rect">
          <a:avLst/>
        </a:prstGeom>
      </xdr:spPr>
    </xdr:pic>
    <xdr:clientData/>
  </xdr:twoCellAnchor>
  <xdr:twoCellAnchor editAs="oneCell">
    <xdr:from>
      <xdr:col>4</xdr:col>
      <xdr:colOff>904876</xdr:colOff>
      <xdr:row>0</xdr:row>
      <xdr:rowOff>76200</xdr:rowOff>
    </xdr:from>
    <xdr:to>
      <xdr:col>5</xdr:col>
      <xdr:colOff>628650</xdr:colOff>
      <xdr:row>3</xdr:row>
      <xdr:rowOff>152399</xdr:rowOff>
    </xdr:to>
    <xdr:pic>
      <xdr:nvPicPr>
        <xdr:cNvPr id="3" name="Picture 2" descr="k-chart-chrt-icon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34051" y="76200"/>
          <a:ext cx="666749" cy="5619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104775</xdr:rowOff>
    </xdr:from>
    <xdr:to>
      <xdr:col>0</xdr:col>
      <xdr:colOff>676275</xdr:colOff>
      <xdr:row>4</xdr:row>
      <xdr:rowOff>19050</xdr:rowOff>
    </xdr:to>
    <xdr:pic>
      <xdr:nvPicPr>
        <xdr:cNvPr id="2" name="Picture 1" descr="Places-user-home-icon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5" y="104775"/>
          <a:ext cx="457200" cy="561975"/>
        </a:xfrm>
        <a:prstGeom prst="rect">
          <a:avLst/>
        </a:prstGeom>
      </xdr:spPr>
    </xdr:pic>
    <xdr:clientData/>
  </xdr:twoCellAnchor>
  <xdr:twoCellAnchor editAs="oneCell">
    <xdr:from>
      <xdr:col>4</xdr:col>
      <xdr:colOff>904876</xdr:colOff>
      <xdr:row>0</xdr:row>
      <xdr:rowOff>76200</xdr:rowOff>
    </xdr:from>
    <xdr:to>
      <xdr:col>5</xdr:col>
      <xdr:colOff>628650</xdr:colOff>
      <xdr:row>3</xdr:row>
      <xdr:rowOff>152399</xdr:rowOff>
    </xdr:to>
    <xdr:pic>
      <xdr:nvPicPr>
        <xdr:cNvPr id="3" name="Picture 2" descr="k-chart-chrt-icon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34051" y="76200"/>
          <a:ext cx="666749" cy="5619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104775</xdr:rowOff>
    </xdr:from>
    <xdr:to>
      <xdr:col>0</xdr:col>
      <xdr:colOff>676275</xdr:colOff>
      <xdr:row>4</xdr:row>
      <xdr:rowOff>19050</xdr:rowOff>
    </xdr:to>
    <xdr:pic>
      <xdr:nvPicPr>
        <xdr:cNvPr id="2" name="Picture 1" descr="Places-user-home-icon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5" y="104775"/>
          <a:ext cx="457200" cy="561975"/>
        </a:xfrm>
        <a:prstGeom prst="rect">
          <a:avLst/>
        </a:prstGeom>
      </xdr:spPr>
    </xdr:pic>
    <xdr:clientData/>
  </xdr:twoCellAnchor>
  <xdr:twoCellAnchor editAs="oneCell">
    <xdr:from>
      <xdr:col>4</xdr:col>
      <xdr:colOff>904876</xdr:colOff>
      <xdr:row>0</xdr:row>
      <xdr:rowOff>76200</xdr:rowOff>
    </xdr:from>
    <xdr:to>
      <xdr:col>5</xdr:col>
      <xdr:colOff>628650</xdr:colOff>
      <xdr:row>3</xdr:row>
      <xdr:rowOff>152399</xdr:rowOff>
    </xdr:to>
    <xdr:pic>
      <xdr:nvPicPr>
        <xdr:cNvPr id="3" name="Picture 2" descr="k-chart-chrt-icon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34051" y="76200"/>
          <a:ext cx="666749" cy="5619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57150</xdr:rowOff>
    </xdr:from>
    <xdr:to>
      <xdr:col>0</xdr:col>
      <xdr:colOff>762000</xdr:colOff>
      <xdr:row>2</xdr:row>
      <xdr:rowOff>133350</xdr:rowOff>
    </xdr:to>
    <xdr:pic>
      <xdr:nvPicPr>
        <xdr:cNvPr id="2" name="Picture 1" descr="Places-user-home-icon.png">
          <a:hlinkClick xmlns:r="http://schemas.openxmlformats.org/officeDocument/2006/relationships" r:id="rId1" tooltip="Index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4800" y="57150"/>
          <a:ext cx="457200" cy="457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695325</xdr:colOff>
      <xdr:row>0</xdr:row>
      <xdr:rowOff>0</xdr:rowOff>
    </xdr:from>
    <xdr:to>
      <xdr:col>4</xdr:col>
      <xdr:colOff>276225</xdr:colOff>
      <xdr:row>1</xdr:row>
      <xdr:rowOff>57150</xdr:rowOff>
    </xdr:to>
    <xdr:pic>
      <xdr:nvPicPr>
        <xdr:cNvPr id="3" name="Picture 2" descr="Places-user-home-icon.png">
          <a:hlinkClick xmlns:r="http://schemas.openxmlformats.org/officeDocument/2006/relationships" r:id="rId1" tooltip="Index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43200" y="0"/>
          <a:ext cx="523875" cy="552450"/>
        </a:xfrm>
        <a:prstGeom prst="rect">
          <a:avLst/>
        </a:prstGeom>
      </xdr:spPr>
    </xdr:pic>
    <xdr:clientData/>
  </xdr:twoCellAnchor>
  <xdr:twoCellAnchor>
    <xdr:from>
      <xdr:col>4</xdr:col>
      <xdr:colOff>133351</xdr:colOff>
      <xdr:row>1</xdr:row>
      <xdr:rowOff>123825</xdr:rowOff>
    </xdr:from>
    <xdr:to>
      <xdr:col>13</xdr:col>
      <xdr:colOff>381000</xdr:colOff>
      <xdr:row>17</xdr:row>
      <xdr:rowOff>104775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66675</xdr:colOff>
      <xdr:row>20</xdr:row>
      <xdr:rowOff>142873</xdr:rowOff>
    </xdr:from>
    <xdr:to>
      <xdr:col>13</xdr:col>
      <xdr:colOff>400050</xdr:colOff>
      <xdr:row>38</xdr:row>
      <xdr:rowOff>104774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10242</xdr:colOff>
      <xdr:row>0</xdr:row>
      <xdr:rowOff>143387</xdr:rowOff>
    </xdr:from>
    <xdr:to>
      <xdr:col>21</xdr:col>
      <xdr:colOff>194597</xdr:colOff>
      <xdr:row>26</xdr:row>
      <xdr:rowOff>30726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471230</xdr:colOff>
      <xdr:row>0</xdr:row>
      <xdr:rowOff>104775</xdr:rowOff>
    </xdr:from>
    <xdr:to>
      <xdr:col>7</xdr:col>
      <xdr:colOff>67596</xdr:colOff>
      <xdr:row>0</xdr:row>
      <xdr:rowOff>647700</xdr:rowOff>
    </xdr:to>
    <xdr:pic>
      <xdr:nvPicPr>
        <xdr:cNvPr id="3" name="Picture 2" descr="Places-user-home-icon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13811" y="104775"/>
          <a:ext cx="538624" cy="542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57150</xdr:rowOff>
    </xdr:from>
    <xdr:to>
      <xdr:col>0</xdr:col>
      <xdr:colOff>762000</xdr:colOff>
      <xdr:row>2</xdr:row>
      <xdr:rowOff>133350</xdr:rowOff>
    </xdr:to>
    <xdr:pic>
      <xdr:nvPicPr>
        <xdr:cNvPr id="2" name="Picture 1" descr="Places-user-home-icon.png">
          <a:hlinkClick xmlns:r="http://schemas.openxmlformats.org/officeDocument/2006/relationships" r:id="rId1" tooltip="Index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4800" y="57150"/>
          <a:ext cx="457200" cy="457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104775</xdr:rowOff>
    </xdr:from>
    <xdr:to>
      <xdr:col>0</xdr:col>
      <xdr:colOff>676275</xdr:colOff>
      <xdr:row>3</xdr:row>
      <xdr:rowOff>76200</xdr:rowOff>
    </xdr:to>
    <xdr:pic>
      <xdr:nvPicPr>
        <xdr:cNvPr id="2" name="Picture 1" descr="Places-user-home-icon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5" y="104775"/>
          <a:ext cx="457200" cy="457200"/>
        </a:xfrm>
        <a:prstGeom prst="rect">
          <a:avLst/>
        </a:prstGeom>
      </xdr:spPr>
    </xdr:pic>
    <xdr:clientData/>
  </xdr:twoCellAnchor>
  <xdr:twoCellAnchor editAs="oneCell">
    <xdr:from>
      <xdr:col>5</xdr:col>
      <xdr:colOff>92273</xdr:colOff>
      <xdr:row>0</xdr:row>
      <xdr:rowOff>47626</xdr:rowOff>
    </xdr:from>
    <xdr:to>
      <xdr:col>5</xdr:col>
      <xdr:colOff>742951</xdr:colOff>
      <xdr:row>3</xdr:row>
      <xdr:rowOff>76903</xdr:rowOff>
    </xdr:to>
    <xdr:pic>
      <xdr:nvPicPr>
        <xdr:cNvPr id="3" name="Picture 2" descr="k-chart-chrt-icon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50148" y="47626"/>
          <a:ext cx="650678" cy="5150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104775</xdr:rowOff>
    </xdr:from>
    <xdr:to>
      <xdr:col>0</xdr:col>
      <xdr:colOff>676275</xdr:colOff>
      <xdr:row>3</xdr:row>
      <xdr:rowOff>76200</xdr:rowOff>
    </xdr:to>
    <xdr:pic>
      <xdr:nvPicPr>
        <xdr:cNvPr id="2" name="Picture 1" descr="Places-user-home-icon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5" y="104775"/>
          <a:ext cx="457200" cy="45720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0</xdr:row>
      <xdr:rowOff>47625</xdr:rowOff>
    </xdr:from>
    <xdr:to>
      <xdr:col>5</xdr:col>
      <xdr:colOff>774503</xdr:colOff>
      <xdr:row>3</xdr:row>
      <xdr:rowOff>76902</xdr:rowOff>
    </xdr:to>
    <xdr:pic>
      <xdr:nvPicPr>
        <xdr:cNvPr id="4" name="Picture 3" descr="k-chart-chrt-icon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81700" y="47625"/>
          <a:ext cx="650678" cy="51505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104775</xdr:rowOff>
    </xdr:from>
    <xdr:to>
      <xdr:col>0</xdr:col>
      <xdr:colOff>676275</xdr:colOff>
      <xdr:row>3</xdr:row>
      <xdr:rowOff>76200</xdr:rowOff>
    </xdr:to>
    <xdr:pic>
      <xdr:nvPicPr>
        <xdr:cNvPr id="2" name="Picture 1" descr="Places-user-home-icon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5" y="104775"/>
          <a:ext cx="457200" cy="457200"/>
        </a:xfrm>
        <a:prstGeom prst="rect">
          <a:avLst/>
        </a:prstGeom>
      </xdr:spPr>
    </xdr:pic>
    <xdr:clientData/>
  </xdr:twoCellAnchor>
  <xdr:twoCellAnchor editAs="oneCell">
    <xdr:from>
      <xdr:col>4</xdr:col>
      <xdr:colOff>904876</xdr:colOff>
      <xdr:row>0</xdr:row>
      <xdr:rowOff>76200</xdr:rowOff>
    </xdr:from>
    <xdr:to>
      <xdr:col>5</xdr:col>
      <xdr:colOff>600075</xdr:colOff>
      <xdr:row>3</xdr:row>
      <xdr:rowOff>47624</xdr:rowOff>
    </xdr:to>
    <xdr:pic>
      <xdr:nvPicPr>
        <xdr:cNvPr id="3" name="Picture 2" descr="k-chart-chrt-icon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34051" y="76200"/>
          <a:ext cx="638174" cy="4571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104775</xdr:rowOff>
    </xdr:from>
    <xdr:to>
      <xdr:col>0</xdr:col>
      <xdr:colOff>676275</xdr:colOff>
      <xdr:row>3</xdr:row>
      <xdr:rowOff>76200</xdr:rowOff>
    </xdr:to>
    <xdr:pic>
      <xdr:nvPicPr>
        <xdr:cNvPr id="2" name="Picture 1" descr="Places-user-home-icon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5" y="104775"/>
          <a:ext cx="457200" cy="457200"/>
        </a:xfrm>
        <a:prstGeom prst="rect">
          <a:avLst/>
        </a:prstGeom>
      </xdr:spPr>
    </xdr:pic>
    <xdr:clientData/>
  </xdr:twoCellAnchor>
  <xdr:twoCellAnchor editAs="oneCell">
    <xdr:from>
      <xdr:col>4</xdr:col>
      <xdr:colOff>904876</xdr:colOff>
      <xdr:row>0</xdr:row>
      <xdr:rowOff>76200</xdr:rowOff>
    </xdr:from>
    <xdr:to>
      <xdr:col>5</xdr:col>
      <xdr:colOff>600075</xdr:colOff>
      <xdr:row>3</xdr:row>
      <xdr:rowOff>47624</xdr:rowOff>
    </xdr:to>
    <xdr:pic>
      <xdr:nvPicPr>
        <xdr:cNvPr id="3" name="Picture 2" descr="k-chart-chrt-icon.pn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34051" y="76200"/>
          <a:ext cx="638174" cy="457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unteanus" refreshedDate="40895.468513310188" createdVersion="3" refreshedVersion="3" minRefreshableVersion="3" recordCount="2">
  <cacheSource type="worksheet">
    <worksheetSource ref="A3:O5" sheet="Colectare date anual"/>
  </cacheSource>
  <cacheFields count="15">
    <cacheField name="VENITURI REALIZATE" numFmtId="0">
      <sharedItems count="2">
        <s v="Salariu"/>
        <s v="Alte venituri"/>
      </sharedItems>
    </cacheField>
    <cacheField name="-" numFmtId="0">
      <sharedItems containsNonDate="0" containsString="0" containsBlank="1"/>
    </cacheField>
    <cacheField name="Ianuarie" numFmtId="39">
      <sharedItems containsSemiMixedTypes="0" containsString="0" containsNumber="1" containsInteger="1" minValue="20" maxValue="100"/>
    </cacheField>
    <cacheField name="Februarie" numFmtId="39">
      <sharedItems containsSemiMixedTypes="0" containsString="0" containsNumber="1" containsInteger="1" minValue="15" maxValue="50"/>
    </cacheField>
    <cacheField name="Martie" numFmtId="39">
      <sharedItems containsSemiMixedTypes="0" containsString="0" containsNumber="1" containsInteger="1" minValue="0" maxValue="0"/>
    </cacheField>
    <cacheField name="Aprilie" numFmtId="39">
      <sharedItems containsSemiMixedTypes="0" containsString="0" containsNumber="1" containsInteger="1" minValue="0" maxValue="0"/>
    </cacheField>
    <cacheField name="Mai" numFmtId="39">
      <sharedItems containsSemiMixedTypes="0" containsString="0" containsNumber="1" containsInteger="1" minValue="0" maxValue="0"/>
    </cacheField>
    <cacheField name="Iunie" numFmtId="39">
      <sharedItems containsSemiMixedTypes="0" containsString="0" containsNumber="1" containsInteger="1" minValue="0" maxValue="0"/>
    </cacheField>
    <cacheField name="Iulie" numFmtId="39">
      <sharedItems containsSemiMixedTypes="0" containsString="0" containsNumber="1" containsInteger="1" minValue="0" maxValue="0"/>
    </cacheField>
    <cacheField name="August" numFmtId="39">
      <sharedItems containsSemiMixedTypes="0" containsString="0" containsNumber="1" containsInteger="1" minValue="0" maxValue="0"/>
    </cacheField>
    <cacheField name="Septembrie" numFmtId="39">
      <sharedItems containsSemiMixedTypes="0" containsString="0" containsNumber="1" containsInteger="1" minValue="0" maxValue="0"/>
    </cacheField>
    <cacheField name="Octombrie" numFmtId="39">
      <sharedItems containsSemiMixedTypes="0" containsString="0" containsNumber="1" containsInteger="1" minValue="0" maxValue="0"/>
    </cacheField>
    <cacheField name="Noiembrie" numFmtId="39">
      <sharedItems containsSemiMixedTypes="0" containsString="0" containsNumber="1" containsInteger="1" minValue="0" maxValue="0"/>
    </cacheField>
    <cacheField name="Decembrie" numFmtId="39">
      <sharedItems containsSemiMixedTypes="0" containsString="0" containsNumber="1" containsInteger="1" minValue="0" maxValue="0"/>
    </cacheField>
    <cacheField name="Total" numFmtId="39">
      <sharedItems containsSemiMixedTypes="0" containsString="0" containsNumber="1" containsInteger="1" minValue="35" maxValue="150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unteanus" refreshedDate="40895.468677199075" createdVersion="3" refreshedVersion="3" minRefreshableVersion="3" recordCount="38">
  <cacheSource type="worksheet">
    <worksheetSource ref="A10:O50" sheet="Colectare date anual"/>
  </cacheSource>
  <cacheFields count="15">
    <cacheField name="Categorie" numFmtId="0">
      <sharedItems count="10">
        <s v="Cheltuieli casa"/>
        <s v="Cheltuieli bancare"/>
        <s v="Transport"/>
        <s v="Asigurari"/>
        <s v="Mancare si alte necesitati"/>
        <s v="Ingrijire personala"/>
        <s v="Cheltuieli copil"/>
        <s v="Divertisment"/>
        <s v="Imprumuturi si economii"/>
        <s v="Cheltuieli expectionale"/>
      </sharedItems>
    </cacheField>
    <cacheField name="Descriere" numFmtId="0">
      <sharedItems count="32">
        <s v="Telefon"/>
        <s v="Curent"/>
        <s v="Gaz"/>
        <s v="Intretinere"/>
        <s v="Cablu si internet"/>
        <s v="Reparatii"/>
        <s v="Impozit casa"/>
        <s v="Alte cheltuieli"/>
        <s v="Comisioane retrageri/OP"/>
        <s v="Taxe lunare"/>
        <s v="Abonament RATB/Metrorex"/>
        <s v="Combustibil"/>
        <s v="Impozit masina"/>
        <s v="Casa"/>
        <s v="Masina"/>
        <s v="Sanatate"/>
        <s v="Viata"/>
        <s v="Alte asigurari"/>
        <s v="Cumparaturi"/>
        <s v="Iesiri in oras"/>
        <s v="Alte cumparaturi"/>
        <s v="Medical"/>
        <s v="Cosmetica"/>
        <s v="Imbracaminte"/>
        <s v="Sala"/>
        <s v="Jucarii"/>
        <s v="Cinema"/>
        <s v="Teatru"/>
        <s v="Imprumut"/>
        <s v="Economisire"/>
        <s v="Cadou"/>
        <s v="Alte cheltuieli exceptionale"/>
      </sharedItems>
    </cacheField>
    <cacheField name="Ianuarie" numFmtId="4">
      <sharedItems containsSemiMixedTypes="0" containsString="0" containsNumber="1" containsInteger="1" minValue="0" maxValue="399"/>
    </cacheField>
    <cacheField name="Februarie" numFmtId="4">
      <sharedItems containsSemiMixedTypes="0" containsString="0" containsNumber="1" containsInteger="1" minValue="0" maxValue="100"/>
    </cacheField>
    <cacheField name="Martie" numFmtId="4">
      <sharedItems containsSemiMixedTypes="0" containsString="0" containsNumber="1" containsInteger="1" minValue="0" maxValue="0"/>
    </cacheField>
    <cacheField name="Aprilie" numFmtId="4">
      <sharedItems containsSemiMixedTypes="0" containsString="0" containsNumber="1" containsInteger="1" minValue="0" maxValue="0"/>
    </cacheField>
    <cacheField name="Mai" numFmtId="4">
      <sharedItems containsSemiMixedTypes="0" containsString="0" containsNumber="1" containsInteger="1" minValue="0" maxValue="0"/>
    </cacheField>
    <cacheField name="Iunie" numFmtId="4">
      <sharedItems containsSemiMixedTypes="0" containsString="0" containsNumber="1" containsInteger="1" minValue="0" maxValue="0"/>
    </cacheField>
    <cacheField name="Iulie" numFmtId="4">
      <sharedItems containsSemiMixedTypes="0" containsString="0" containsNumber="1" containsInteger="1" minValue="0" maxValue="0"/>
    </cacheField>
    <cacheField name="August" numFmtId="4">
      <sharedItems containsSemiMixedTypes="0" containsString="0" containsNumber="1" containsInteger="1" minValue="0" maxValue="0"/>
    </cacheField>
    <cacheField name="Septembrie" numFmtId="4">
      <sharedItems containsSemiMixedTypes="0" containsString="0" containsNumber="1" containsInteger="1" minValue="0" maxValue="0"/>
    </cacheField>
    <cacheField name="Octombrie" numFmtId="4">
      <sharedItems containsSemiMixedTypes="0" containsString="0" containsNumber="1" containsInteger="1" minValue="0" maxValue="0"/>
    </cacheField>
    <cacheField name="Noiembrie" numFmtId="4">
      <sharedItems containsSemiMixedTypes="0" containsString="0" containsNumber="1" containsInteger="1" minValue="0" maxValue="0"/>
    </cacheField>
    <cacheField name="Decembrie" numFmtId="4">
      <sharedItems containsSemiMixedTypes="0" containsString="0" containsNumber="1" containsInteger="1" minValue="0" maxValue="0"/>
    </cacheField>
    <cacheField name="Total" numFmtId="4">
      <sharedItems containsSemiMixedTypes="0" containsString="0" containsNumber="1" containsInteger="1" minValue="0" maxValue="399" count="9">
        <n v="100"/>
        <n v="0"/>
        <n v="50"/>
        <n v="10"/>
        <n v="399"/>
        <n v="5"/>
        <n v="60"/>
        <n v="45"/>
        <n v="4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">
  <r>
    <x v="0"/>
    <m/>
    <n v="100"/>
    <n v="50"/>
    <n v="0"/>
    <n v="0"/>
    <n v="0"/>
    <n v="0"/>
    <n v="0"/>
    <n v="0"/>
    <n v="0"/>
    <n v="0"/>
    <n v="0"/>
    <n v="0"/>
    <n v="150"/>
  </r>
  <r>
    <x v="1"/>
    <m/>
    <n v="20"/>
    <n v="15"/>
    <n v="0"/>
    <n v="0"/>
    <n v="0"/>
    <n v="0"/>
    <n v="0"/>
    <n v="0"/>
    <n v="0"/>
    <n v="0"/>
    <n v="0"/>
    <n v="0"/>
    <n v="3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8">
  <r>
    <x v="0"/>
    <x v="0"/>
    <n v="100"/>
    <n v="0"/>
    <n v="0"/>
    <n v="0"/>
    <n v="0"/>
    <n v="0"/>
    <n v="0"/>
    <n v="0"/>
    <n v="0"/>
    <n v="0"/>
    <n v="0"/>
    <n v="0"/>
    <x v="0"/>
  </r>
  <r>
    <x v="0"/>
    <x v="1"/>
    <n v="0"/>
    <n v="0"/>
    <n v="0"/>
    <n v="0"/>
    <n v="0"/>
    <n v="0"/>
    <n v="0"/>
    <n v="0"/>
    <n v="0"/>
    <n v="0"/>
    <n v="0"/>
    <n v="0"/>
    <x v="1"/>
  </r>
  <r>
    <x v="0"/>
    <x v="2"/>
    <n v="0"/>
    <n v="0"/>
    <n v="0"/>
    <n v="0"/>
    <n v="0"/>
    <n v="0"/>
    <n v="0"/>
    <n v="0"/>
    <n v="0"/>
    <n v="0"/>
    <n v="0"/>
    <n v="0"/>
    <x v="1"/>
  </r>
  <r>
    <x v="0"/>
    <x v="3"/>
    <n v="0"/>
    <n v="0"/>
    <n v="0"/>
    <n v="0"/>
    <n v="0"/>
    <n v="0"/>
    <n v="0"/>
    <n v="0"/>
    <n v="0"/>
    <n v="0"/>
    <n v="0"/>
    <n v="0"/>
    <x v="1"/>
  </r>
  <r>
    <x v="0"/>
    <x v="4"/>
    <n v="0"/>
    <n v="0"/>
    <n v="0"/>
    <n v="0"/>
    <n v="0"/>
    <n v="0"/>
    <n v="0"/>
    <n v="0"/>
    <n v="0"/>
    <n v="0"/>
    <n v="0"/>
    <n v="0"/>
    <x v="1"/>
  </r>
  <r>
    <x v="0"/>
    <x v="5"/>
    <n v="0"/>
    <n v="50"/>
    <n v="0"/>
    <n v="0"/>
    <n v="0"/>
    <n v="0"/>
    <n v="0"/>
    <n v="0"/>
    <n v="0"/>
    <n v="0"/>
    <n v="0"/>
    <n v="0"/>
    <x v="2"/>
  </r>
  <r>
    <x v="0"/>
    <x v="6"/>
    <n v="0"/>
    <n v="0"/>
    <n v="0"/>
    <n v="0"/>
    <n v="0"/>
    <n v="0"/>
    <n v="0"/>
    <n v="0"/>
    <n v="0"/>
    <n v="0"/>
    <n v="0"/>
    <n v="0"/>
    <x v="1"/>
  </r>
  <r>
    <x v="0"/>
    <x v="7"/>
    <n v="0"/>
    <n v="0"/>
    <n v="0"/>
    <n v="0"/>
    <n v="0"/>
    <n v="0"/>
    <n v="0"/>
    <n v="0"/>
    <n v="0"/>
    <n v="0"/>
    <n v="0"/>
    <n v="0"/>
    <x v="1"/>
  </r>
  <r>
    <x v="1"/>
    <x v="8"/>
    <n v="0"/>
    <n v="100"/>
    <n v="0"/>
    <n v="0"/>
    <n v="0"/>
    <n v="0"/>
    <n v="0"/>
    <n v="0"/>
    <n v="0"/>
    <n v="0"/>
    <n v="0"/>
    <n v="0"/>
    <x v="0"/>
  </r>
  <r>
    <x v="1"/>
    <x v="9"/>
    <n v="10"/>
    <n v="0"/>
    <n v="0"/>
    <n v="0"/>
    <n v="0"/>
    <n v="0"/>
    <n v="0"/>
    <n v="0"/>
    <n v="0"/>
    <n v="0"/>
    <n v="0"/>
    <n v="0"/>
    <x v="3"/>
  </r>
  <r>
    <x v="2"/>
    <x v="10"/>
    <n v="50"/>
    <n v="0"/>
    <n v="0"/>
    <n v="0"/>
    <n v="0"/>
    <n v="0"/>
    <n v="0"/>
    <n v="0"/>
    <n v="0"/>
    <n v="0"/>
    <n v="0"/>
    <n v="0"/>
    <x v="2"/>
  </r>
  <r>
    <x v="2"/>
    <x v="11"/>
    <n v="0"/>
    <n v="0"/>
    <n v="0"/>
    <n v="0"/>
    <n v="0"/>
    <n v="0"/>
    <n v="0"/>
    <n v="0"/>
    <n v="0"/>
    <n v="0"/>
    <n v="0"/>
    <n v="0"/>
    <x v="1"/>
  </r>
  <r>
    <x v="2"/>
    <x v="12"/>
    <n v="0"/>
    <n v="0"/>
    <n v="0"/>
    <n v="0"/>
    <n v="0"/>
    <n v="0"/>
    <n v="0"/>
    <n v="0"/>
    <n v="0"/>
    <n v="0"/>
    <n v="0"/>
    <n v="0"/>
    <x v="1"/>
  </r>
  <r>
    <x v="2"/>
    <x v="7"/>
    <n v="0"/>
    <n v="0"/>
    <n v="0"/>
    <n v="0"/>
    <n v="0"/>
    <n v="0"/>
    <n v="0"/>
    <n v="0"/>
    <n v="0"/>
    <n v="0"/>
    <n v="0"/>
    <n v="0"/>
    <x v="1"/>
  </r>
  <r>
    <x v="3"/>
    <x v="13"/>
    <n v="0"/>
    <n v="0"/>
    <n v="0"/>
    <n v="0"/>
    <n v="0"/>
    <n v="0"/>
    <n v="0"/>
    <n v="0"/>
    <n v="0"/>
    <n v="0"/>
    <n v="0"/>
    <n v="0"/>
    <x v="1"/>
  </r>
  <r>
    <x v="3"/>
    <x v="14"/>
    <n v="0"/>
    <n v="0"/>
    <n v="0"/>
    <n v="0"/>
    <n v="0"/>
    <n v="0"/>
    <n v="0"/>
    <n v="0"/>
    <n v="0"/>
    <n v="0"/>
    <n v="0"/>
    <n v="0"/>
    <x v="1"/>
  </r>
  <r>
    <x v="3"/>
    <x v="15"/>
    <n v="399"/>
    <n v="0"/>
    <n v="0"/>
    <n v="0"/>
    <n v="0"/>
    <n v="0"/>
    <n v="0"/>
    <n v="0"/>
    <n v="0"/>
    <n v="0"/>
    <n v="0"/>
    <n v="0"/>
    <x v="4"/>
  </r>
  <r>
    <x v="3"/>
    <x v="16"/>
    <n v="0"/>
    <n v="0"/>
    <n v="0"/>
    <n v="0"/>
    <n v="0"/>
    <n v="0"/>
    <n v="0"/>
    <n v="0"/>
    <n v="0"/>
    <n v="0"/>
    <n v="0"/>
    <n v="0"/>
    <x v="1"/>
  </r>
  <r>
    <x v="3"/>
    <x v="17"/>
    <n v="0"/>
    <n v="0"/>
    <n v="0"/>
    <n v="0"/>
    <n v="0"/>
    <n v="0"/>
    <n v="0"/>
    <n v="0"/>
    <n v="0"/>
    <n v="0"/>
    <n v="0"/>
    <n v="0"/>
    <x v="1"/>
  </r>
  <r>
    <x v="4"/>
    <x v="18"/>
    <n v="0"/>
    <n v="0"/>
    <n v="0"/>
    <n v="0"/>
    <n v="0"/>
    <n v="0"/>
    <n v="0"/>
    <n v="0"/>
    <n v="0"/>
    <n v="0"/>
    <n v="0"/>
    <n v="0"/>
    <x v="1"/>
  </r>
  <r>
    <x v="4"/>
    <x v="19"/>
    <n v="5"/>
    <n v="0"/>
    <n v="0"/>
    <n v="0"/>
    <n v="0"/>
    <n v="0"/>
    <n v="0"/>
    <n v="0"/>
    <n v="0"/>
    <n v="0"/>
    <n v="0"/>
    <n v="0"/>
    <x v="5"/>
  </r>
  <r>
    <x v="4"/>
    <x v="20"/>
    <n v="0"/>
    <n v="0"/>
    <n v="0"/>
    <n v="0"/>
    <n v="0"/>
    <n v="0"/>
    <n v="0"/>
    <n v="0"/>
    <n v="0"/>
    <n v="0"/>
    <n v="0"/>
    <n v="0"/>
    <x v="1"/>
  </r>
  <r>
    <x v="5"/>
    <x v="21"/>
    <n v="60"/>
    <n v="0"/>
    <n v="0"/>
    <n v="0"/>
    <n v="0"/>
    <n v="0"/>
    <n v="0"/>
    <n v="0"/>
    <n v="0"/>
    <n v="0"/>
    <n v="0"/>
    <n v="0"/>
    <x v="6"/>
  </r>
  <r>
    <x v="5"/>
    <x v="22"/>
    <n v="0"/>
    <n v="0"/>
    <n v="0"/>
    <n v="0"/>
    <n v="0"/>
    <n v="0"/>
    <n v="0"/>
    <n v="0"/>
    <n v="0"/>
    <n v="0"/>
    <n v="0"/>
    <n v="0"/>
    <x v="1"/>
  </r>
  <r>
    <x v="5"/>
    <x v="23"/>
    <n v="0"/>
    <n v="0"/>
    <n v="0"/>
    <n v="0"/>
    <n v="0"/>
    <n v="0"/>
    <n v="0"/>
    <n v="0"/>
    <n v="0"/>
    <n v="0"/>
    <n v="0"/>
    <n v="0"/>
    <x v="1"/>
  </r>
  <r>
    <x v="5"/>
    <x v="24"/>
    <n v="0"/>
    <n v="0"/>
    <n v="0"/>
    <n v="0"/>
    <n v="0"/>
    <n v="0"/>
    <n v="0"/>
    <n v="0"/>
    <n v="0"/>
    <n v="0"/>
    <n v="0"/>
    <n v="0"/>
    <x v="1"/>
  </r>
  <r>
    <x v="5"/>
    <x v="7"/>
    <n v="0"/>
    <n v="0"/>
    <n v="0"/>
    <n v="0"/>
    <n v="0"/>
    <n v="0"/>
    <n v="0"/>
    <n v="0"/>
    <n v="0"/>
    <n v="0"/>
    <n v="0"/>
    <n v="0"/>
    <x v="1"/>
  </r>
  <r>
    <x v="6"/>
    <x v="21"/>
    <n v="0"/>
    <n v="0"/>
    <n v="0"/>
    <n v="0"/>
    <n v="0"/>
    <n v="0"/>
    <n v="0"/>
    <n v="0"/>
    <n v="0"/>
    <n v="0"/>
    <n v="0"/>
    <n v="0"/>
    <x v="1"/>
  </r>
  <r>
    <x v="6"/>
    <x v="23"/>
    <n v="0"/>
    <n v="0"/>
    <n v="0"/>
    <n v="0"/>
    <n v="0"/>
    <n v="0"/>
    <n v="0"/>
    <n v="0"/>
    <n v="0"/>
    <n v="0"/>
    <n v="0"/>
    <n v="0"/>
    <x v="1"/>
  </r>
  <r>
    <x v="6"/>
    <x v="25"/>
    <n v="50"/>
    <n v="0"/>
    <n v="0"/>
    <n v="0"/>
    <n v="0"/>
    <n v="0"/>
    <n v="0"/>
    <n v="0"/>
    <n v="0"/>
    <n v="0"/>
    <n v="0"/>
    <n v="0"/>
    <x v="2"/>
  </r>
  <r>
    <x v="6"/>
    <x v="7"/>
    <n v="0"/>
    <n v="0"/>
    <n v="0"/>
    <n v="0"/>
    <n v="0"/>
    <n v="0"/>
    <n v="0"/>
    <n v="0"/>
    <n v="0"/>
    <n v="0"/>
    <n v="0"/>
    <n v="0"/>
    <x v="1"/>
  </r>
  <r>
    <x v="7"/>
    <x v="26"/>
    <n v="0"/>
    <n v="0"/>
    <n v="0"/>
    <n v="0"/>
    <n v="0"/>
    <n v="0"/>
    <n v="0"/>
    <n v="0"/>
    <n v="0"/>
    <n v="0"/>
    <n v="0"/>
    <n v="0"/>
    <x v="1"/>
  </r>
  <r>
    <x v="7"/>
    <x v="27"/>
    <n v="0"/>
    <n v="0"/>
    <n v="0"/>
    <n v="0"/>
    <n v="0"/>
    <n v="0"/>
    <n v="0"/>
    <n v="0"/>
    <n v="0"/>
    <n v="0"/>
    <n v="0"/>
    <n v="0"/>
    <x v="1"/>
  </r>
  <r>
    <x v="7"/>
    <x v="7"/>
    <n v="60"/>
    <n v="0"/>
    <n v="0"/>
    <n v="0"/>
    <n v="0"/>
    <n v="0"/>
    <n v="0"/>
    <n v="0"/>
    <n v="0"/>
    <n v="0"/>
    <n v="0"/>
    <n v="0"/>
    <x v="6"/>
  </r>
  <r>
    <x v="8"/>
    <x v="28"/>
    <n v="0"/>
    <n v="0"/>
    <n v="0"/>
    <n v="0"/>
    <n v="0"/>
    <n v="0"/>
    <n v="0"/>
    <n v="0"/>
    <n v="0"/>
    <n v="0"/>
    <n v="0"/>
    <n v="0"/>
    <x v="1"/>
  </r>
  <r>
    <x v="8"/>
    <x v="29"/>
    <n v="45"/>
    <n v="0"/>
    <n v="0"/>
    <n v="0"/>
    <n v="0"/>
    <n v="0"/>
    <n v="0"/>
    <n v="0"/>
    <n v="0"/>
    <n v="0"/>
    <n v="0"/>
    <n v="0"/>
    <x v="7"/>
  </r>
  <r>
    <x v="9"/>
    <x v="30"/>
    <n v="4"/>
    <n v="0"/>
    <n v="0"/>
    <n v="0"/>
    <n v="0"/>
    <n v="0"/>
    <n v="0"/>
    <n v="0"/>
    <n v="0"/>
    <n v="0"/>
    <n v="0"/>
    <n v="0"/>
    <x v="8"/>
  </r>
  <r>
    <x v="9"/>
    <x v="31"/>
    <n v="0"/>
    <n v="0"/>
    <n v="0"/>
    <n v="0"/>
    <n v="0"/>
    <n v="0"/>
    <n v="0"/>
    <n v="0"/>
    <n v="0"/>
    <n v="0"/>
    <n v="0"/>
    <n v="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 " updatedVersion="3" minRefreshableVersion="3" showCalcMbrs="0" useAutoFormatting="1" itemPrintTitles="1" createdVersion="3" indent="0" outline="1" outlineData="1" multipleFieldFilters="0" rowHeaderCaption="">
  <location ref="B26:D38" firstHeaderRow="1" firstDataRow="2" firstDataCol="1"/>
  <pivotFields count="15">
    <pivotField axis="axisRow" showAll="0">
      <items count="11">
        <item sd="0" x="3"/>
        <item sd="0" x="1"/>
        <item sd="0" x="0"/>
        <item sd="0" x="6"/>
        <item sd="0" x="9"/>
        <item sd="0" x="7"/>
        <item sd="0" x="8"/>
        <item sd="0" x="5"/>
        <item sd="0" x="4"/>
        <item sd="0" x="2"/>
        <item t="default"/>
      </items>
    </pivotField>
    <pivotField axis="axisRow" showAll="0">
      <items count="33">
        <item x="10"/>
        <item x="17"/>
        <item x="7"/>
        <item x="31"/>
        <item x="20"/>
        <item x="4"/>
        <item x="30"/>
        <item x="13"/>
        <item x="26"/>
        <item x="11"/>
        <item x="8"/>
        <item x="22"/>
        <item x="18"/>
        <item x="1"/>
        <item x="29"/>
        <item x="2"/>
        <item x="19"/>
        <item x="23"/>
        <item x="6"/>
        <item x="12"/>
        <item x="28"/>
        <item x="3"/>
        <item x="25"/>
        <item x="14"/>
        <item x="21"/>
        <item x="5"/>
        <item x="24"/>
        <item x="15"/>
        <item x="9"/>
        <item x="27"/>
        <item x="0"/>
        <item x="16"/>
        <item t="default"/>
      </items>
    </pivotField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dataField="1" numFmtId="4" showAll="0">
      <items count="10">
        <item x="1"/>
        <item x="8"/>
        <item x="5"/>
        <item x="3"/>
        <item x="7"/>
        <item x="2"/>
        <item x="6"/>
        <item x="0"/>
        <item x="4"/>
        <item t="default"/>
      </items>
    </pivotField>
  </pivotFields>
  <rowFields count="2">
    <field x="0"/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2">
    <i>
      <x/>
    </i>
    <i i="1">
      <x v="1"/>
    </i>
  </colItems>
  <dataFields count="2">
    <dataField name="Total Cheltuieli" fld="14" baseField="0" baseItem="0"/>
    <dataField name="Pondere cheltuieli" fld="14" showDataAs="percentOfTotal" baseField="0" baseItem="0" numFmtId="10"/>
  </dataFields>
  <formats count="6">
    <format dxfId="20">
      <pivotArea type="all" dataOnly="0" outline="0" fieldPosition="0"/>
    </format>
    <format dxfId="19">
      <pivotArea dataOnly="0" labelOnly="1" fieldPosition="0">
        <references count="1">
          <reference field="0" count="0"/>
        </references>
      </pivotArea>
    </format>
    <format dxfId="18">
      <pivotArea outline="0" fieldPosition="0">
        <references count="1">
          <reference field="4294967294" count="1">
            <x v="1"/>
          </reference>
        </references>
      </pivotArea>
    </format>
    <format dxfId="17">
      <pivotArea type="all" dataOnly="0" outline="0" fieldPosition="0"/>
    </format>
    <format dxfId="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 " updatedVersion="3" minRefreshableVersion="3" showCalcMbrs="0" useAutoFormatting="1" itemPrintTitles="1" createdVersion="3" indent="0" outline="1" outlineData="1" multipleFieldFilters="0" rowHeaderCaption="">
  <location ref="B7:D11" firstHeaderRow="1" firstDataRow="2" firstDataCol="1"/>
  <pivotFields count="15">
    <pivotField axis="axisRow" showAll="0">
      <items count="3">
        <item x="0"/>
        <item x="1"/>
        <item t="default"/>
      </items>
    </pivotField>
    <pivotField showAll="0"/>
    <pivotField numFmtId="39" showAll="0"/>
    <pivotField numFmtId="39" showAll="0"/>
    <pivotField numFmtId="39" showAll="0"/>
    <pivotField numFmtId="39" showAll="0"/>
    <pivotField numFmtId="39" showAll="0"/>
    <pivotField numFmtId="39" showAll="0"/>
    <pivotField numFmtId="39" showAll="0"/>
    <pivotField numFmtId="39" showAll="0"/>
    <pivotField numFmtId="39" showAll="0"/>
    <pivotField numFmtId="39" showAll="0"/>
    <pivotField numFmtId="39" showAll="0"/>
    <pivotField numFmtId="39" showAll="0" defaultSubtotal="0"/>
    <pivotField dataField="1" numFmtId="39" showAll="0" defaultSubtotal="0"/>
  </pivotFields>
  <rowFields count="1">
    <field x="0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Total Venituri" fld="14" baseField="0" baseItem="0"/>
    <dataField name="Pondere venit" fld="14" showDataAs="percentOfTotal" baseField="0" baseItem="0" numFmtId="10"/>
  </dataFields>
  <formats count="14">
    <format dxfId="34">
      <pivotArea dataOnly="0" labelOnly="1" outline="0" axis="axisValues" fieldPosition="0"/>
    </format>
    <format dxfId="33">
      <pivotArea outline="0" fieldPosition="0">
        <references count="1">
          <reference field="4294967294" count="1">
            <x v="1"/>
          </reference>
        </references>
      </pivotArea>
    </format>
    <format dxfId="32">
      <pivotArea field="0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">
      <pivotArea field="0" type="button" dataOnly="0" labelOnly="1" outline="0" axis="axisRow" fieldPosition="0"/>
    </format>
    <format dxfId="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">
      <pivotArea field="0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25">
      <pivotArea outline="0" collapsedLevelsAreSubtotals="1" fieldPosition="0"/>
    </format>
    <format dxfId="24">
      <pivotArea dataOnly="0" labelOnly="1" fieldPosition="0">
        <references count="1">
          <reference field="0" count="0"/>
        </references>
      </pivotArea>
    </format>
    <format dxfId="23">
      <pivotArea dataOnly="0" labelOnly="1" grandRow="1" outline="0" fieldPosition="0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Medium7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1:J19" totalsRowShown="0" headerRowDxfId="11" dataDxfId="10">
  <autoFilter ref="A11:J19"/>
  <tableColumns count="10">
    <tableColumn id="1" name="Banca" dataDxfId="9"/>
    <tableColumn id="2" name="Moneda" dataDxfId="8"/>
    <tableColumn id="3" name="Suma" dataDxfId="7"/>
    <tableColumn id="4" name="Dobanda (% / an)" dataDxfId="6"/>
    <tableColumn id="5" name="Perioada (luni)" dataDxfId="5"/>
    <tableColumn id="6" name="Titular" dataDxfId="4"/>
    <tableColumn id="7" name="Valoare maturitate" dataDxfId="3">
      <calculatedColumnFormula>C12+H12-J12</calculatedColumnFormula>
    </tableColumn>
    <tableColumn id="8" name="Valoare dobanda" dataDxfId="2">
      <calculatedColumnFormula>(C12*D12/12)*E12</calculatedColumnFormula>
    </tableColumn>
    <tableColumn id="9" name="Data maturitate" dataDxfId="1"/>
    <tableColumn id="10" name="Valoare Impozit" dataDxfId="0">
      <calculatedColumnFormula>H12*0.16</calculatedColumnFormula>
    </tableColumn>
  </tableColumns>
  <tableStyleInfo name="TableStyleLight1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Flow">
  <a:themeElements>
    <a:clrScheme name="Flow">
      <a:dk1>
        <a:sysClr val="windowText" lastClr="000000"/>
      </a:dk1>
      <a:lt1>
        <a:sysClr val="window" lastClr="FFFFFF"/>
      </a:lt1>
      <a:dk2>
        <a:srgbClr val="04617B"/>
      </a:dk2>
      <a:lt2>
        <a:srgbClr val="DBF5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E2D700"/>
      </a:hlink>
      <a:folHlink>
        <a:srgbClr val="85DFD0"/>
      </a:folHlink>
    </a:clrScheme>
    <a:fontScheme name="Flow">
      <a:majorFont>
        <a:latin typeface="Calibri"/>
        <a:ea typeface=""/>
        <a:cs typeface=""/>
        <a:font script="Jpan" typeface="ＭＳ Ｐゴシック"/>
        <a:font script="Hang" typeface="HY중고딕"/>
        <a:font script="Hans" typeface="隶书"/>
        <a:font script="Hant" typeface="微軟正黑體"/>
        <a:font script="Arab" typeface="Traditional Arabic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Constantia"/>
        <a:ea typeface=""/>
        <a:cs typeface=""/>
        <a:font script="Jpan" typeface="HGP明朝E"/>
        <a:font script="Hang" typeface="HY신명조"/>
        <a:font script="Hans" typeface="宋体"/>
        <a:font script="Hant" typeface="新細明體"/>
        <a:font script="Arab" typeface="Majalla UI"/>
        <a:font script="Hebr" typeface="David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Flow">
      <a:fillStyleLst>
        <a:solidFill>
          <a:schemeClr val="phClr"/>
        </a:solidFill>
        <a:gradFill rotWithShape="1">
          <a:gsLst>
            <a:gs pos="0">
              <a:schemeClr val="phClr">
                <a:tint val="70000"/>
                <a:satMod val="130000"/>
              </a:schemeClr>
            </a:gs>
            <a:gs pos="43000">
              <a:schemeClr val="phClr">
                <a:tint val="44000"/>
                <a:satMod val="165000"/>
              </a:schemeClr>
            </a:gs>
            <a:gs pos="93000">
              <a:schemeClr val="phClr">
                <a:tint val="15000"/>
                <a:satMod val="165000"/>
              </a:schemeClr>
            </a:gs>
            <a:gs pos="100000">
              <a:schemeClr val="phClr">
                <a:tint val="5000"/>
                <a:satMod val="250000"/>
              </a:schemeClr>
            </a:gs>
          </a:gsLst>
          <a:path path="circle">
            <a:fillToRect l="50000" t="130000" r="50000" b="-30000"/>
          </a:path>
        </a:gradFill>
        <a:gradFill rotWithShape="1">
          <a:gsLst>
            <a:gs pos="0">
              <a:schemeClr val="phClr">
                <a:tint val="98000"/>
                <a:shade val="25000"/>
                <a:satMod val="250000"/>
              </a:schemeClr>
            </a:gs>
            <a:gs pos="68000">
              <a:schemeClr val="phClr">
                <a:tint val="86000"/>
                <a:satMod val="115000"/>
              </a:schemeClr>
            </a:gs>
            <a:gs pos="100000">
              <a:schemeClr val="phClr">
                <a:tint val="50000"/>
                <a:satMod val="150000"/>
              </a:schemeClr>
            </a:gs>
          </a:gsLst>
          <a:path path="circle">
            <a:fillToRect l="50000" t="130000" r="50000" b="-30000"/>
          </a:path>
        </a:gradFill>
      </a:fillStyleLst>
      <a:lnStyleLst>
        <a:ln w="9525" cap="flat" cmpd="sng" algn="ctr">
          <a:solidFill>
            <a:schemeClr val="phClr">
              <a:shade val="50000"/>
              <a:satMod val="103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7150" dist="38100" dir="5400000" algn="ctr" rotWithShape="0">
              <a:schemeClr val="phClr">
                <a:shade val="9000"/>
                <a:satMod val="105000"/>
                <a:alpha val="48000"/>
              </a:schemeClr>
            </a:outerShdw>
          </a:effectLst>
        </a:effectStyle>
        <a:effectStyle>
          <a:effectLst>
            <a:outerShdw blurRad="57150" dist="38100" dir="5400000" algn="ctr" rotWithShape="0">
              <a:schemeClr val="phClr">
                <a:shade val="9000"/>
                <a:satMod val="105000"/>
                <a:alpha val="48000"/>
              </a:schemeClr>
            </a:outerShdw>
          </a:effectLst>
        </a:effectStyle>
        <a:effectStyle>
          <a:effectLst>
            <a:outerShdw blurRad="57150" dist="38100" dir="5400000" algn="ctr" rotWithShape="0">
              <a:schemeClr val="phClr">
                <a:shade val="9000"/>
                <a:satMod val="105000"/>
                <a:alpha val="48000"/>
              </a:schemeClr>
            </a:outerShdw>
          </a:effectLst>
          <a:scene3d>
            <a:camera prst="orthographicFront" fov="0">
              <a:rot lat="0" lon="0" rev="0"/>
            </a:camera>
            <a:lightRig rig="glow" dir="tl">
              <a:rot lat="0" lon="0" rev="900000"/>
            </a:lightRig>
          </a:scene3d>
          <a:sp3d prstMaterial="powder">
            <a:bevelT w="25400" h="381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80000"/>
                <a:satMod val="400000"/>
              </a:schemeClr>
            </a:gs>
            <a:gs pos="25000">
              <a:schemeClr val="phClr">
                <a:tint val="83000"/>
                <a:satMod val="320000"/>
              </a:schemeClr>
            </a:gs>
            <a:gs pos="100000">
              <a:schemeClr val="phClr">
                <a:shade val="15000"/>
                <a:satMod val="320000"/>
              </a:schemeClr>
            </a:gs>
          </a:gsLst>
          <a:path path="circle">
            <a:fillToRect l="10000" t="110000" r="10000" b="100000"/>
          </a:path>
        </a:gra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50000"/>
              </a:schemeClr>
            </a:duotone>
          </a:blip>
          <a:tile tx="0" ty="0" sx="65000" sy="65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W19"/>
  <sheetViews>
    <sheetView tabSelected="1" topLeftCell="A8" workbookViewId="0">
      <selection activeCell="C4" sqref="C4"/>
    </sheetView>
  </sheetViews>
  <sheetFormatPr defaultRowHeight="15"/>
  <cols>
    <col min="1" max="1" width="4.75" style="3" customWidth="1"/>
    <col min="2" max="2" width="9" style="3" customWidth="1"/>
    <col min="3" max="3" width="13.25" style="3" bestFit="1" customWidth="1"/>
    <col min="4" max="4" width="7.625" style="3" customWidth="1"/>
    <col min="5" max="5" width="9" style="3"/>
    <col min="6" max="6" width="9" style="3" customWidth="1"/>
    <col min="7" max="9" width="9" style="3"/>
    <col min="10" max="10" width="8.625" style="3" customWidth="1"/>
    <col min="11" max="11" width="6.125" style="3" customWidth="1"/>
    <col min="12" max="12" width="7" style="3" customWidth="1"/>
    <col min="13" max="13" width="24.625" style="175" bestFit="1" customWidth="1"/>
    <col min="14" max="14" width="13.375" style="3" bestFit="1" customWidth="1"/>
    <col min="15" max="16384" width="9" style="3"/>
  </cols>
  <sheetData>
    <row r="1" spans="1:23" ht="35.25" customHeight="1">
      <c r="A1" s="12"/>
      <c r="D1" s="185" t="s">
        <v>47</v>
      </c>
      <c r="E1" s="185"/>
      <c r="F1" s="185"/>
      <c r="G1" s="185"/>
      <c r="H1" s="185"/>
      <c r="I1" s="185"/>
      <c r="J1" s="185"/>
    </row>
    <row r="2" spans="1:23" ht="15.75" thickBot="1">
      <c r="A2" s="2"/>
      <c r="B2" s="4"/>
      <c r="C2" s="4"/>
    </row>
    <row r="3" spans="1:23" ht="20.25" thickTop="1" thickBot="1">
      <c r="A3" s="6"/>
      <c r="B3" s="5" t="s">
        <v>48</v>
      </c>
      <c r="C3" s="53">
        <f ca="1">TODAY()</f>
        <v>40978</v>
      </c>
      <c r="L3" s="2"/>
    </row>
    <row r="4" spans="1:23" ht="15.75" thickTop="1">
      <c r="C4" s="2"/>
      <c r="L4" s="2"/>
      <c r="N4" s="2"/>
    </row>
    <row r="5" spans="1:23" ht="23.25">
      <c r="C5" s="186" t="s">
        <v>90</v>
      </c>
      <c r="D5" s="186"/>
      <c r="E5" s="186"/>
      <c r="F5" s="186"/>
      <c r="G5" s="186"/>
      <c r="H5" s="186"/>
      <c r="I5" s="186"/>
      <c r="J5" s="186"/>
      <c r="K5" s="186"/>
      <c r="M5" s="176" t="s">
        <v>135</v>
      </c>
      <c r="Q5" s="33"/>
      <c r="R5" s="33"/>
      <c r="S5" s="33"/>
      <c r="T5" s="33"/>
      <c r="U5" s="33"/>
      <c r="V5" s="33"/>
      <c r="W5" s="33"/>
    </row>
    <row r="6" spans="1:23">
      <c r="M6" s="177"/>
    </row>
    <row r="11" spans="1:23" ht="23.25">
      <c r="M11" s="176" t="s">
        <v>65</v>
      </c>
    </row>
    <row r="19" spans="13:13" ht="23.25">
      <c r="M19" s="176" t="s">
        <v>88</v>
      </c>
    </row>
  </sheetData>
  <mergeCells count="2">
    <mergeCell ref="D1:J1"/>
    <mergeCell ref="C5:K5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CW304"/>
  <sheetViews>
    <sheetView workbookViewId="0">
      <pane ySplit="6" topLeftCell="A7" activePane="bottomLeft" state="frozen"/>
      <selection activeCell="A25" sqref="A25"/>
      <selection pane="bottomLeft" activeCell="A25" sqref="A25"/>
    </sheetView>
  </sheetViews>
  <sheetFormatPr defaultRowHeight="12.75"/>
  <cols>
    <col min="1" max="1" width="20.75" style="96" bestFit="1" customWidth="1"/>
    <col min="2" max="2" width="19.25" style="97" bestFit="1" customWidth="1"/>
    <col min="3" max="3" width="9.875" style="96" bestFit="1" customWidth="1"/>
    <col min="4" max="4" width="14.625" style="96" bestFit="1" customWidth="1"/>
    <col min="5" max="5" width="12.375" style="96" bestFit="1" customWidth="1"/>
    <col min="6" max="6" width="11" style="7" customWidth="1"/>
    <col min="7" max="7" width="9" style="7"/>
    <col min="8" max="8" width="20.75" style="7" customWidth="1"/>
    <col min="9" max="9" width="9" style="7" customWidth="1"/>
    <col min="10" max="46" width="9" style="7"/>
    <col min="47" max="95" width="9" style="1"/>
    <col min="96" max="16384" width="9" style="96"/>
  </cols>
  <sheetData>
    <row r="1" spans="1:101" s="59" customFormat="1">
      <c r="A1" s="64"/>
      <c r="B1" s="60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</row>
    <row r="2" spans="1:101" s="59" customFormat="1">
      <c r="B2" s="60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1" s="59" customFormat="1">
      <c r="B3" s="60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1" s="59" customFormat="1">
      <c r="B4" s="6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</row>
    <row r="5" spans="1:101" s="61" customFormat="1" ht="15.75">
      <c r="A5" s="23"/>
      <c r="B5" s="56"/>
      <c r="C5" s="24" t="s">
        <v>3</v>
      </c>
      <c r="D5" s="24" t="str">
        <f>CONCATENATE("Realizat ",'Setare fisier'!$B$6)</f>
        <v xml:space="preserve">Realizat </v>
      </c>
      <c r="E5" s="24" t="str">
        <f>CONCATENATE("Realizat ",'Setare fisier'!$C$6)</f>
        <v xml:space="preserve">Realizat </v>
      </c>
      <c r="F5" s="25" t="s">
        <v>4</v>
      </c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</row>
    <row r="6" spans="1:101" s="64" customFormat="1" ht="15.75">
      <c r="A6" s="105" t="s">
        <v>2</v>
      </c>
      <c r="B6" s="105" t="s">
        <v>109</v>
      </c>
      <c r="C6" s="62">
        <f>C11</f>
        <v>0</v>
      </c>
      <c r="D6" s="62">
        <f>D11</f>
        <v>0</v>
      </c>
      <c r="E6" s="62">
        <f>E11</f>
        <v>0</v>
      </c>
      <c r="F6" s="63">
        <f>F11</f>
        <v>0</v>
      </c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</row>
    <row r="7" spans="1:101" s="61" customFormat="1" ht="15">
      <c r="A7" s="65"/>
      <c r="B7" s="66"/>
      <c r="C7" s="67"/>
      <c r="D7" s="16"/>
      <c r="E7" s="16"/>
      <c r="F7" s="26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</row>
    <row r="8" spans="1:101" s="61" customFormat="1" ht="15.75">
      <c r="A8" s="213" t="s">
        <v>5</v>
      </c>
      <c r="B8" s="213"/>
      <c r="C8" s="68" t="s">
        <v>3</v>
      </c>
      <c r="D8" s="68" t="s">
        <v>93</v>
      </c>
      <c r="E8" s="68" t="s">
        <v>93</v>
      </c>
      <c r="F8" s="69" t="s">
        <v>4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</row>
    <row r="9" spans="1:101" s="61" customFormat="1" ht="15">
      <c r="A9" s="190" t="s">
        <v>6</v>
      </c>
      <c r="B9" s="190"/>
      <c r="C9" s="70">
        <f>C17</f>
        <v>0</v>
      </c>
      <c r="D9" s="70">
        <f>D17</f>
        <v>0</v>
      </c>
      <c r="E9" s="70">
        <f>E17</f>
        <v>0</v>
      </c>
      <c r="F9" s="71">
        <f>C9-D9-E9</f>
        <v>0</v>
      </c>
      <c r="G9" s="174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</row>
    <row r="10" spans="1:101" s="61" customFormat="1" ht="15">
      <c r="A10" s="190" t="s">
        <v>7</v>
      </c>
      <c r="B10" s="190"/>
      <c r="C10" s="70">
        <f>C61</f>
        <v>0</v>
      </c>
      <c r="D10" s="70">
        <f>D61</f>
        <v>0</v>
      </c>
      <c r="E10" s="70">
        <f>E61</f>
        <v>0</v>
      </c>
      <c r="F10" s="71">
        <f>C10-D10-E10</f>
        <v>0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</row>
    <row r="11" spans="1:101" s="61" customFormat="1" ht="15">
      <c r="A11" s="190" t="s">
        <v>8</v>
      </c>
      <c r="B11" s="190"/>
      <c r="C11" s="72">
        <f>C9-C10</f>
        <v>0</v>
      </c>
      <c r="D11" s="72">
        <f>D9-D10</f>
        <v>0</v>
      </c>
      <c r="E11" s="72">
        <f>E9-E10</f>
        <v>0</v>
      </c>
      <c r="F11" s="73">
        <f>F9-F10</f>
        <v>0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</row>
    <row r="12" spans="1:101" s="61" customFormat="1" ht="18.75">
      <c r="A12" s="65"/>
      <c r="B12" s="57"/>
      <c r="C12" s="19"/>
      <c r="D12" s="16"/>
      <c r="E12" s="16"/>
      <c r="F12" s="26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</row>
    <row r="13" spans="1:101" s="61" customFormat="1" ht="15.75">
      <c r="A13" s="212" t="s">
        <v>9</v>
      </c>
      <c r="B13" s="212"/>
      <c r="C13" s="74" t="s">
        <v>3</v>
      </c>
      <c r="D13" s="74" t="s">
        <v>93</v>
      </c>
      <c r="E13" s="74" t="s">
        <v>93</v>
      </c>
      <c r="F13" s="75" t="s">
        <v>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</row>
    <row r="14" spans="1:101" s="61" customFormat="1" ht="15">
      <c r="A14" s="190" t="s">
        <v>13</v>
      </c>
      <c r="B14" s="191"/>
      <c r="C14" s="106">
        <f>HLOOKUP($B$6,'Setare fisier'!$A$8:$N$11,MATCH(A14,'Setare fisier'!$A$8:$A$11,0),0)</f>
        <v>0</v>
      </c>
      <c r="D14" s="76"/>
      <c r="E14" s="76"/>
      <c r="F14" s="77">
        <f>C14-D14-E14</f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</row>
    <row r="15" spans="1:101" s="61" customFormat="1" ht="15">
      <c r="A15" s="190" t="s">
        <v>14</v>
      </c>
      <c r="B15" s="191"/>
      <c r="C15" s="106">
        <f>HLOOKUP($B$6,'Setare fisier'!$A$8:$N$11,MATCH(A15,'Setare fisier'!$A$8:$A$11,0),0)</f>
        <v>0</v>
      </c>
      <c r="D15" s="76"/>
      <c r="E15" s="76"/>
      <c r="F15" s="77">
        <f>C15-D15-E15</f>
        <v>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</row>
    <row r="16" spans="1:101" s="61" customFormat="1" ht="15">
      <c r="A16" s="190" t="s">
        <v>15</v>
      </c>
      <c r="B16" s="191"/>
      <c r="C16" s="106">
        <f>HLOOKUP($B$6,'Setare fisier'!$A$8:$N$11,MATCH(A16,'Setare fisier'!$A$8:$A$11,0),0)</f>
        <v>0</v>
      </c>
      <c r="D16" s="76"/>
      <c r="E16" s="76"/>
      <c r="F16" s="77">
        <f>C16-D16-E16</f>
        <v>0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</row>
    <row r="17" spans="1:101" s="61" customFormat="1" ht="15.75">
      <c r="A17" s="214"/>
      <c r="B17" s="214"/>
      <c r="C17" s="78">
        <f>SUM(C14:C16)</f>
        <v>0</v>
      </c>
      <c r="D17" s="78">
        <f>SUM(D14:D16)</f>
        <v>0</v>
      </c>
      <c r="E17" s="78">
        <f>SUM(E14:E16)</f>
        <v>0</v>
      </c>
      <c r="F17" s="79">
        <f>SUM(F14:F16)</f>
        <v>0</v>
      </c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</row>
    <row r="18" spans="1:101" s="61" customFormat="1" ht="18.75">
      <c r="A18" s="18"/>
      <c r="B18" s="58"/>
      <c r="C18" s="16"/>
      <c r="D18" s="17"/>
      <c r="E18" s="20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</row>
    <row r="19" spans="1:101" s="61" customFormat="1" ht="15.75">
      <c r="A19" s="80" t="s">
        <v>10</v>
      </c>
      <c r="B19" s="81"/>
      <c r="C19" s="80"/>
      <c r="D19" s="80"/>
      <c r="E19" s="82"/>
      <c r="F19" s="82"/>
      <c r="G19" s="83"/>
      <c r="H19" s="80" t="s">
        <v>46</v>
      </c>
      <c r="I19" s="80"/>
      <c r="J19" s="83"/>
      <c r="K19" s="83"/>
      <c r="L19" s="83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</row>
    <row r="20" spans="1:101" s="64" customFormat="1" ht="15" customHeight="1">
      <c r="A20" s="84" t="s">
        <v>62</v>
      </c>
      <c r="B20" s="85" t="s">
        <v>63</v>
      </c>
      <c r="C20" s="86" t="s">
        <v>3</v>
      </c>
      <c r="D20" s="24" t="str">
        <f>CONCATENATE("Realizat ",'Setare fisier'!$B$6)</f>
        <v xml:space="preserve">Realizat </v>
      </c>
      <c r="E20" s="24" t="str">
        <f>CONCATENATE("Realizat ",'Setare fisier'!$C$6)</f>
        <v xml:space="preserve">Realizat </v>
      </c>
      <c r="F20" s="86" t="s">
        <v>4</v>
      </c>
      <c r="G20" s="15"/>
      <c r="H20" s="87" t="s">
        <v>62</v>
      </c>
      <c r="I20" s="87" t="s">
        <v>0</v>
      </c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</row>
    <row r="21" spans="1:101" s="61" customFormat="1" ht="15">
      <c r="A21" s="100" t="s">
        <v>11</v>
      </c>
      <c r="B21" s="88" t="s">
        <v>139</v>
      </c>
      <c r="C21" s="89">
        <f>SUMPRODUCT(('Setare fisier'!$C$16:$N$16=$B$6)*('Setare fisier'!$A$18:$A$56=A21)*('Setare fisier'!$B$18:$B$56=B21)*('Setare fisier'!$C$18:$N$56))</f>
        <v>0</v>
      </c>
      <c r="D21" s="89"/>
      <c r="E21" s="89"/>
      <c r="F21" s="30">
        <f t="shared" ref="F21:F32" si="0">C21-D21-E21</f>
        <v>0</v>
      </c>
      <c r="G21" s="15"/>
      <c r="H21" s="173" t="s">
        <v>11</v>
      </c>
      <c r="I21" s="32">
        <f t="shared" ref="I21:I30" si="1">SUMIF(A:A,H23,D:D)+SUMIF(A:A,H23,E:E)</f>
        <v>0</v>
      </c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</row>
    <row r="22" spans="1:101" s="61" customFormat="1" ht="15">
      <c r="A22" s="100" t="s">
        <v>11</v>
      </c>
      <c r="B22" s="88" t="s">
        <v>12</v>
      </c>
      <c r="C22" s="89">
        <f>SUMPRODUCT(('Setare fisier'!$C$16:$N$16=$B$6)*('Setare fisier'!$A$18:$A$56=A22)*('Setare fisier'!$B$18:$B$56=B22)*('Setare fisier'!$C$18:$N$56))</f>
        <v>0</v>
      </c>
      <c r="D22" s="89"/>
      <c r="E22" s="89"/>
      <c r="F22" s="30">
        <f t="shared" si="0"/>
        <v>0</v>
      </c>
      <c r="G22" s="15"/>
      <c r="H22" s="173" t="s">
        <v>97</v>
      </c>
      <c r="I22" s="32">
        <f t="shared" si="1"/>
        <v>0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</row>
    <row r="23" spans="1:101" s="61" customFormat="1" ht="15">
      <c r="A23" s="100" t="s">
        <v>11</v>
      </c>
      <c r="B23" s="88" t="s">
        <v>16</v>
      </c>
      <c r="C23" s="89">
        <f>SUMPRODUCT(('Setare fisier'!$C$16:$N$16=$B$6)*('Setare fisier'!$A$18:$A$56=A23)*('Setare fisier'!$B$18:$B$56=B23)*('Setare fisier'!$C$18:$N$56))</f>
        <v>0</v>
      </c>
      <c r="D23" s="89"/>
      <c r="E23" s="89"/>
      <c r="F23" s="30">
        <f t="shared" si="0"/>
        <v>0</v>
      </c>
      <c r="G23" s="15"/>
      <c r="H23" s="172" t="s">
        <v>61</v>
      </c>
      <c r="I23" s="32">
        <f t="shared" si="1"/>
        <v>0</v>
      </c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</row>
    <row r="24" spans="1:101" s="61" customFormat="1" ht="15">
      <c r="A24" s="100" t="s">
        <v>11</v>
      </c>
      <c r="B24" s="88" t="s">
        <v>17</v>
      </c>
      <c r="C24" s="89">
        <f>SUMPRODUCT(('Setare fisier'!$C$16:$N$16=$B$6)*('Setare fisier'!$A$18:$A$56=A24)*('Setare fisier'!$B$18:$B$56=B24)*('Setare fisier'!$C$18:$N$56))</f>
        <v>0</v>
      </c>
      <c r="D24" s="89"/>
      <c r="E24" s="89"/>
      <c r="F24" s="30">
        <f t="shared" si="0"/>
        <v>0</v>
      </c>
      <c r="G24" s="15"/>
      <c r="H24" s="172" t="s">
        <v>23</v>
      </c>
      <c r="I24" s="32">
        <f t="shared" si="1"/>
        <v>0</v>
      </c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</row>
    <row r="25" spans="1:101" s="61" customFormat="1" ht="30">
      <c r="A25" s="100" t="s">
        <v>11</v>
      </c>
      <c r="B25" s="88" t="s">
        <v>18</v>
      </c>
      <c r="C25" s="89">
        <f>SUMPRODUCT(('Setare fisier'!$C$16:$N$16=$B$6)*('Setare fisier'!$A$18:$A$56=A25)*('Setare fisier'!$B$18:$B$56=B25)*('Setare fisier'!$C$18:$N$56))</f>
        <v>0</v>
      </c>
      <c r="D25" s="89"/>
      <c r="E25" s="89"/>
      <c r="F25" s="30">
        <f t="shared" si="0"/>
        <v>0</v>
      </c>
      <c r="G25" s="15"/>
      <c r="H25" s="172" t="s">
        <v>42</v>
      </c>
      <c r="I25" s="32">
        <f t="shared" si="1"/>
        <v>0</v>
      </c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</row>
    <row r="26" spans="1:101" s="61" customFormat="1" ht="15">
      <c r="A26" s="100" t="s">
        <v>11</v>
      </c>
      <c r="B26" s="88" t="s">
        <v>19</v>
      </c>
      <c r="C26" s="89">
        <f>SUMPRODUCT(('Setare fisier'!$C$16:$N$16=$B$6)*('Setare fisier'!$A$18:$A$56=A26)*('Setare fisier'!$B$18:$B$56=B26)*('Setare fisier'!$C$18:$N$56))</f>
        <v>0</v>
      </c>
      <c r="D26" s="89"/>
      <c r="E26" s="89"/>
      <c r="F26" s="30">
        <f t="shared" si="0"/>
        <v>0</v>
      </c>
      <c r="G26" s="15"/>
      <c r="H26" s="172" t="s">
        <v>31</v>
      </c>
      <c r="I26" s="32">
        <f t="shared" si="1"/>
        <v>0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</row>
    <row r="27" spans="1:101" s="61" customFormat="1" ht="15">
      <c r="A27" s="100" t="s">
        <v>11</v>
      </c>
      <c r="B27" s="88" t="s">
        <v>20</v>
      </c>
      <c r="C27" s="89">
        <f>SUMPRODUCT(('Setare fisier'!$C$16:$N$16=$B$6)*('Setare fisier'!$A$18:$A$56=A27)*('Setare fisier'!$B$18:$B$56=B27)*('Setare fisier'!$C$18:$N$56))</f>
        <v>0</v>
      </c>
      <c r="D27" s="89"/>
      <c r="E27" s="89"/>
      <c r="F27" s="30">
        <f t="shared" si="0"/>
        <v>0</v>
      </c>
      <c r="G27" s="15"/>
      <c r="H27" s="172" t="s">
        <v>43</v>
      </c>
      <c r="I27" s="32">
        <f t="shared" si="1"/>
        <v>0</v>
      </c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</row>
    <row r="28" spans="1:101" s="61" customFormat="1" ht="15">
      <c r="A28" s="100" t="s">
        <v>11</v>
      </c>
      <c r="B28" s="88" t="s">
        <v>39</v>
      </c>
      <c r="C28" s="89">
        <f>SUMPRODUCT(('Setare fisier'!$C$16:$N$16=$B$6)*('Setare fisier'!$A$18:$A$56=A28)*('Setare fisier'!$B$18:$B$56=B28)*('Setare fisier'!$C$18:$N$56))</f>
        <v>0</v>
      </c>
      <c r="D28" s="89"/>
      <c r="E28" s="89"/>
      <c r="F28" s="30">
        <f t="shared" si="0"/>
        <v>0</v>
      </c>
      <c r="G28" s="15"/>
      <c r="H28" s="172" t="s">
        <v>35</v>
      </c>
      <c r="I28" s="32">
        <f t="shared" si="1"/>
        <v>0</v>
      </c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</row>
    <row r="29" spans="1:101" s="61" customFormat="1" ht="15">
      <c r="A29" s="100" t="s">
        <v>11</v>
      </c>
      <c r="B29" s="88" t="s">
        <v>21</v>
      </c>
      <c r="C29" s="89">
        <f>SUMPRODUCT(('Setare fisier'!$C$16:$N$16=$B$6)*('Setare fisier'!$A$18:$A$56=A29)*('Setare fisier'!$B$18:$B$56=B29)*('Setare fisier'!$C$18:$N$56))</f>
        <v>0</v>
      </c>
      <c r="D29" s="89"/>
      <c r="E29" s="89"/>
      <c r="F29" s="30">
        <f t="shared" si="0"/>
        <v>0</v>
      </c>
      <c r="G29" s="15"/>
      <c r="H29" s="172" t="s">
        <v>64</v>
      </c>
      <c r="I29" s="32">
        <f t="shared" si="1"/>
        <v>0</v>
      </c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</row>
    <row r="30" spans="1:101" s="61" customFormat="1" ht="30">
      <c r="A30" s="98" t="s">
        <v>97</v>
      </c>
      <c r="B30" s="88" t="s">
        <v>98</v>
      </c>
      <c r="C30" s="89">
        <f>SUMPRODUCT(('Setare fisier'!$C$16:$N$16=$B$6)*('Setare fisier'!$A$18:$A$56=A30)*('Setare fisier'!$B$18:$B$56=B30)*('Setare fisier'!$C$18:$N$56))</f>
        <v>0</v>
      </c>
      <c r="D30" s="89"/>
      <c r="E30" s="89"/>
      <c r="F30" s="30">
        <f t="shared" si="0"/>
        <v>0</v>
      </c>
      <c r="G30" s="15"/>
      <c r="H30" s="172" t="s">
        <v>45</v>
      </c>
      <c r="I30" s="32">
        <f t="shared" si="1"/>
        <v>0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</row>
    <row r="31" spans="1:101" s="61" customFormat="1" ht="15" customHeight="1">
      <c r="A31" s="98" t="s">
        <v>97</v>
      </c>
      <c r="B31" s="88" t="s">
        <v>99</v>
      </c>
      <c r="C31" s="89">
        <f>SUMPRODUCT(('Setare fisier'!$C$16:$N$16=$B$6)*('Setare fisier'!$A$18:$A$56=A31)*('Setare fisier'!$B$18:$B$56=B31)*('Setare fisier'!$C$18:$N$56))</f>
        <v>0</v>
      </c>
      <c r="D31" s="89"/>
      <c r="E31" s="89"/>
      <c r="F31" s="30">
        <f t="shared" si="0"/>
        <v>0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</row>
    <row r="32" spans="1:101" s="61" customFormat="1" ht="30">
      <c r="A32" s="99" t="s">
        <v>61</v>
      </c>
      <c r="B32" s="88" t="s">
        <v>94</v>
      </c>
      <c r="C32" s="89">
        <f>SUMPRODUCT(('Setare fisier'!$C$16:$N$16=$B$6)*('Setare fisier'!$A$18:$A$56=A32)*('Setare fisier'!$B$18:$B$56=B32)*('Setare fisier'!$C$18:$N$56))</f>
        <v>0</v>
      </c>
      <c r="D32" s="89"/>
      <c r="E32" s="89"/>
      <c r="F32" s="30">
        <f t="shared" si="0"/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</row>
    <row r="33" spans="1:101" s="61" customFormat="1" ht="15">
      <c r="A33" s="99" t="s">
        <v>61</v>
      </c>
      <c r="B33" s="88" t="s">
        <v>22</v>
      </c>
      <c r="C33" s="89">
        <f>SUMPRODUCT(('Setare fisier'!$C$16:$N$16=$B$6)*('Setare fisier'!$A$18:$A$56=A33)*('Setare fisier'!$B$18:$B$56=B33)*('Setare fisier'!$C$18:$N$56))</f>
        <v>0</v>
      </c>
      <c r="D33" s="89"/>
      <c r="E33" s="89"/>
      <c r="F33" s="30">
        <f>C33-D33-E33</f>
        <v>0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</row>
    <row r="34" spans="1:101" s="61" customFormat="1" ht="15">
      <c r="A34" s="99" t="s">
        <v>61</v>
      </c>
      <c r="B34" s="88" t="s">
        <v>38</v>
      </c>
      <c r="C34" s="89">
        <f>SUMPRODUCT(('Setare fisier'!$C$16:$N$16=$B$6)*('Setare fisier'!$A$18:$A$56=A34)*('Setare fisier'!$B$18:$B$56=B34)*('Setare fisier'!$C$18:$N$56))</f>
        <v>0</v>
      </c>
      <c r="D34" s="89"/>
      <c r="E34" s="89"/>
      <c r="F34" s="30">
        <f>C34-D34-E34</f>
        <v>0</v>
      </c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</row>
    <row r="35" spans="1:101" s="61" customFormat="1" ht="15">
      <c r="A35" s="99" t="s">
        <v>61</v>
      </c>
      <c r="B35" s="88" t="s">
        <v>21</v>
      </c>
      <c r="C35" s="89">
        <f>SUMPRODUCT(('Setare fisier'!$C$16:$N$16=$B$6)*('Setare fisier'!$A$18:$A$56=A35)*('Setare fisier'!$B$18:$B$56=B35)*('Setare fisier'!$C$18:$N$56))</f>
        <v>0</v>
      </c>
      <c r="D35" s="89"/>
      <c r="E35" s="89"/>
      <c r="F35" s="30">
        <f>C35-D35-E35</f>
        <v>0</v>
      </c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</row>
    <row r="36" spans="1:101" s="61" customFormat="1" ht="15">
      <c r="A36" s="100" t="s">
        <v>23</v>
      </c>
      <c r="B36" s="88" t="s">
        <v>24</v>
      </c>
      <c r="C36" s="89">
        <f>SUMPRODUCT(('Setare fisier'!$C$16:$N$16=$B$6)*('Setare fisier'!$A$18:$A$56=A36)*('Setare fisier'!$B$18:$B$56=B36)*('Setare fisier'!$C$18:$N$56))</f>
        <v>0</v>
      </c>
      <c r="D36" s="89"/>
      <c r="E36" s="89"/>
      <c r="F36" s="30">
        <f>C36-D36-E36</f>
        <v>0</v>
      </c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</row>
    <row r="37" spans="1:101" s="61" customFormat="1" ht="15">
      <c r="A37" s="100" t="s">
        <v>23</v>
      </c>
      <c r="B37" s="88" t="s">
        <v>95</v>
      </c>
      <c r="C37" s="89">
        <f>SUMPRODUCT(('Setare fisier'!$C$16:$N$16=$B$6)*('Setare fisier'!$A$18:$A$56=A37)*('Setare fisier'!$B$18:$B$56=B37)*('Setare fisier'!$C$18:$N$56))</f>
        <v>0</v>
      </c>
      <c r="D37" s="89"/>
      <c r="E37" s="89"/>
      <c r="F37" s="30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</row>
    <row r="38" spans="1:101" s="61" customFormat="1" ht="15">
      <c r="A38" s="100" t="s">
        <v>23</v>
      </c>
      <c r="B38" s="88" t="s">
        <v>25</v>
      </c>
      <c r="C38" s="89">
        <f>SUMPRODUCT(('Setare fisier'!$C$16:$N$16=$B$6)*('Setare fisier'!$A$18:$A$56=A38)*('Setare fisier'!$B$18:$B$56=B38)*('Setare fisier'!$C$18:$N$56))</f>
        <v>0</v>
      </c>
      <c r="D38" s="89"/>
      <c r="E38" s="89"/>
      <c r="F38" s="30">
        <f t="shared" ref="F38:F60" si="2">C38-D38-E38</f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</row>
    <row r="39" spans="1:101" s="61" customFormat="1" ht="15">
      <c r="A39" s="100" t="s">
        <v>23</v>
      </c>
      <c r="B39" s="88" t="s">
        <v>26</v>
      </c>
      <c r="C39" s="89">
        <f>SUMPRODUCT(('Setare fisier'!$C$16:$N$16=$B$6)*('Setare fisier'!$A$18:$A$56=A39)*('Setare fisier'!$B$18:$B$56=B39)*('Setare fisier'!$C$18:$N$56))</f>
        <v>0</v>
      </c>
      <c r="D39" s="89"/>
      <c r="E39" s="89"/>
      <c r="F39" s="30">
        <f t="shared" si="2"/>
        <v>0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</row>
    <row r="40" spans="1:101" s="61" customFormat="1" ht="15">
      <c r="A40" s="100" t="s">
        <v>23</v>
      </c>
      <c r="B40" s="88" t="s">
        <v>27</v>
      </c>
      <c r="C40" s="89">
        <f>SUMPRODUCT(('Setare fisier'!$C$16:$N$16=$B$6)*('Setare fisier'!$A$18:$A$56=A40)*('Setare fisier'!$B$18:$B$56=B40)*('Setare fisier'!$C$18:$N$56))</f>
        <v>0</v>
      </c>
      <c r="D40" s="89"/>
      <c r="E40" s="89"/>
      <c r="F40" s="30">
        <f t="shared" si="2"/>
        <v>0</v>
      </c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</row>
    <row r="41" spans="1:101" s="61" customFormat="1" ht="15">
      <c r="A41" s="101" t="s">
        <v>42</v>
      </c>
      <c r="B41" s="88" t="s">
        <v>28</v>
      </c>
      <c r="C41" s="89">
        <f>SUMPRODUCT(('Setare fisier'!$C$16:$N$16=$B$6)*('Setare fisier'!$A$18:$A$56=A41)*('Setare fisier'!$B$18:$B$56=B41)*('Setare fisier'!$C$18:$N$56))</f>
        <v>0</v>
      </c>
      <c r="D41" s="89"/>
      <c r="E41" s="89"/>
      <c r="F41" s="30">
        <f t="shared" si="2"/>
        <v>0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</row>
    <row r="42" spans="1:101" s="61" customFormat="1" ht="15">
      <c r="A42" s="101" t="s">
        <v>42</v>
      </c>
      <c r="B42" s="88" t="s">
        <v>29</v>
      </c>
      <c r="C42" s="89">
        <f>SUMPRODUCT(('Setare fisier'!$C$16:$N$16=$B$6)*('Setare fisier'!$A$18:$A$56=A42)*('Setare fisier'!$B$18:$B$56=B42)*('Setare fisier'!$C$18:$N$56))</f>
        <v>0</v>
      </c>
      <c r="D42" s="89"/>
      <c r="E42" s="89"/>
      <c r="F42" s="30">
        <f t="shared" si="2"/>
        <v>0</v>
      </c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</row>
    <row r="43" spans="1:101" s="61" customFormat="1" ht="15">
      <c r="A43" s="101" t="s">
        <v>42</v>
      </c>
      <c r="B43" s="88" t="s">
        <v>30</v>
      </c>
      <c r="C43" s="89">
        <f>SUMPRODUCT(('Setare fisier'!$C$16:$N$16=$B$6)*('Setare fisier'!$A$18:$A$56=A43)*('Setare fisier'!$B$18:$B$56=B43)*('Setare fisier'!$C$18:$N$56))</f>
        <v>0</v>
      </c>
      <c r="D43" s="89"/>
      <c r="E43" s="89"/>
      <c r="F43" s="30">
        <f t="shared" si="2"/>
        <v>0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</row>
    <row r="44" spans="1:101" s="61" customFormat="1" ht="15">
      <c r="A44" s="99" t="s">
        <v>31</v>
      </c>
      <c r="B44" s="88" t="s">
        <v>1</v>
      </c>
      <c r="C44" s="89">
        <f>SUMPRODUCT(('Setare fisier'!$C$16:$N$16=$B$6)*('Setare fisier'!$A$18:$A$56=A44)*('Setare fisier'!$B$18:$B$56=B44)*('Setare fisier'!$C$18:$N$56))</f>
        <v>0</v>
      </c>
      <c r="D44" s="89"/>
      <c r="E44" s="89"/>
      <c r="F44" s="30">
        <f t="shared" si="2"/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</row>
    <row r="45" spans="1:101" s="61" customFormat="1" ht="15">
      <c r="A45" s="99" t="s">
        <v>31</v>
      </c>
      <c r="B45" s="88" t="s">
        <v>32</v>
      </c>
      <c r="C45" s="89">
        <f>SUMPRODUCT(('Setare fisier'!$C$16:$N$16=$B$6)*('Setare fisier'!$A$18:$A$56=A45)*('Setare fisier'!$B$18:$B$56=B45)*('Setare fisier'!$C$18:$N$56))</f>
        <v>0</v>
      </c>
      <c r="D45" s="89"/>
      <c r="E45" s="89"/>
      <c r="F45" s="30">
        <f t="shared" si="2"/>
        <v>0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</row>
    <row r="46" spans="1:101" s="61" customFormat="1" ht="15">
      <c r="A46" s="99" t="s">
        <v>31</v>
      </c>
      <c r="B46" s="88" t="s">
        <v>33</v>
      </c>
      <c r="C46" s="89">
        <f>SUMPRODUCT(('Setare fisier'!$C$16:$N$16=$B$6)*('Setare fisier'!$A$18:$A$56=A46)*('Setare fisier'!$B$18:$B$56=B46)*('Setare fisier'!$C$18:$N$56))</f>
        <v>0</v>
      </c>
      <c r="D46" s="89"/>
      <c r="E46" s="89"/>
      <c r="F46" s="30">
        <f t="shared" si="2"/>
        <v>0</v>
      </c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</row>
    <row r="47" spans="1:101" s="61" customFormat="1" ht="15">
      <c r="A47" s="99" t="s">
        <v>31</v>
      </c>
      <c r="B47" s="88" t="s">
        <v>34</v>
      </c>
      <c r="C47" s="89">
        <f>SUMPRODUCT(('Setare fisier'!$C$16:$N$16=$B$6)*('Setare fisier'!$A$18:$A$56=A47)*('Setare fisier'!$B$18:$B$56=B47)*('Setare fisier'!$C$18:$N$56))</f>
        <v>0</v>
      </c>
      <c r="D47" s="89"/>
      <c r="E47" s="89"/>
      <c r="F47" s="30">
        <f t="shared" si="2"/>
        <v>0</v>
      </c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</row>
    <row r="48" spans="1:101" s="61" customFormat="1" ht="15">
      <c r="A48" s="99" t="s">
        <v>31</v>
      </c>
      <c r="B48" s="88" t="s">
        <v>21</v>
      </c>
      <c r="C48" s="89">
        <f>SUMPRODUCT(('Setare fisier'!$C$16:$N$16=$B$6)*('Setare fisier'!$A$18:$A$56=A48)*('Setare fisier'!$B$18:$B$56=B48)*('Setare fisier'!$C$18:$N$56))</f>
        <v>0</v>
      </c>
      <c r="D48" s="89"/>
      <c r="E48" s="89"/>
      <c r="F48" s="30">
        <f t="shared" si="2"/>
        <v>0</v>
      </c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</row>
    <row r="49" spans="1:101" s="61" customFormat="1" ht="15">
      <c r="A49" s="100" t="s">
        <v>43</v>
      </c>
      <c r="B49" s="90" t="s">
        <v>1</v>
      </c>
      <c r="C49" s="89">
        <f>SUMPRODUCT(('Setare fisier'!$C$16:$N$16=$B$6)*('Setare fisier'!$A$18:$A$56=A49)*('Setare fisier'!$B$18:$B$56=B49)*('Setare fisier'!$C$18:$N$56))</f>
        <v>0</v>
      </c>
      <c r="D49" s="89"/>
      <c r="E49" s="89"/>
      <c r="F49" s="30">
        <f t="shared" si="2"/>
        <v>0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</row>
    <row r="50" spans="1:101" s="61" customFormat="1" ht="15">
      <c r="A50" s="100" t="s">
        <v>43</v>
      </c>
      <c r="B50" s="90" t="s">
        <v>33</v>
      </c>
      <c r="C50" s="89">
        <f>SUMPRODUCT(('Setare fisier'!$C$16:$N$16=$B$6)*('Setare fisier'!$A$18:$A$56=A50)*('Setare fisier'!$B$18:$B$56=B50)*('Setare fisier'!$C$18:$N$56))</f>
        <v>0</v>
      </c>
      <c r="D50" s="89"/>
      <c r="E50" s="89"/>
      <c r="F50" s="30">
        <f t="shared" si="2"/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</row>
    <row r="51" spans="1:101" s="61" customFormat="1" ht="15">
      <c r="A51" s="100" t="s">
        <v>43</v>
      </c>
      <c r="B51" s="90" t="s">
        <v>44</v>
      </c>
      <c r="C51" s="89">
        <f>SUMPRODUCT(('Setare fisier'!$C$16:$N$16=$B$6)*('Setare fisier'!$A$18:$A$56=A51)*('Setare fisier'!$B$18:$B$56=B51)*('Setare fisier'!$C$18:$N$56))</f>
        <v>0</v>
      </c>
      <c r="D51" s="89"/>
      <c r="E51" s="89"/>
      <c r="F51" s="30">
        <f t="shared" si="2"/>
        <v>0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</row>
    <row r="52" spans="1:101" s="61" customFormat="1" ht="15">
      <c r="A52" s="100" t="s">
        <v>43</v>
      </c>
      <c r="B52" s="90" t="s">
        <v>21</v>
      </c>
      <c r="C52" s="89">
        <f>SUMPRODUCT(('Setare fisier'!$C$16:$N$16=$B$6)*('Setare fisier'!$A$18:$A$56=A52)*('Setare fisier'!$B$18:$B$56=B52)*('Setare fisier'!$C$18:$N$56))</f>
        <v>0</v>
      </c>
      <c r="D52" s="89"/>
      <c r="E52" s="89"/>
      <c r="F52" s="30">
        <f t="shared" si="2"/>
        <v>0</v>
      </c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</row>
    <row r="53" spans="1:101" s="61" customFormat="1" ht="15">
      <c r="A53" s="98" t="s">
        <v>35</v>
      </c>
      <c r="B53" s="88" t="s">
        <v>36</v>
      </c>
      <c r="C53" s="89">
        <f>SUMPRODUCT(('Setare fisier'!$C$16:$N$16=$B$6)*('Setare fisier'!$A$18:$A$56=A53)*('Setare fisier'!$B$18:$B$56=B53)*('Setare fisier'!$C$18:$N$56))</f>
        <v>0</v>
      </c>
      <c r="D53" s="89"/>
      <c r="E53" s="89"/>
      <c r="F53" s="30">
        <f t="shared" si="2"/>
        <v>0</v>
      </c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</row>
    <row r="54" spans="1:101" s="61" customFormat="1" ht="15">
      <c r="A54" s="98" t="s">
        <v>35</v>
      </c>
      <c r="B54" s="88" t="s">
        <v>37</v>
      </c>
      <c r="C54" s="89">
        <f>SUMPRODUCT(('Setare fisier'!$C$16:$N$16=$B$6)*('Setare fisier'!$A$18:$A$56=A54)*('Setare fisier'!$B$18:$B$56=B54)*('Setare fisier'!$C$18:$N$56))</f>
        <v>0</v>
      </c>
      <c r="D54" s="89"/>
      <c r="E54" s="89"/>
      <c r="F54" s="30">
        <f t="shared" si="2"/>
        <v>0</v>
      </c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</row>
    <row r="55" spans="1:101" s="61" customFormat="1" ht="15">
      <c r="A55" s="98" t="s">
        <v>35</v>
      </c>
      <c r="B55" s="88" t="s">
        <v>21</v>
      </c>
      <c r="C55" s="89">
        <f>SUMPRODUCT(('Setare fisier'!$C$16:$N$16=$B$6)*('Setare fisier'!$A$18:$A$56=A55)*('Setare fisier'!$B$18:$B$56=B55)*('Setare fisier'!$C$18:$N$56))</f>
        <v>0</v>
      </c>
      <c r="D55" s="89"/>
      <c r="E55" s="89"/>
      <c r="F55" s="30">
        <f t="shared" si="2"/>
        <v>0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</row>
    <row r="56" spans="1:101" s="61" customFormat="1" ht="15">
      <c r="A56" s="99" t="s">
        <v>64</v>
      </c>
      <c r="B56" s="88" t="s">
        <v>138</v>
      </c>
      <c r="C56" s="89">
        <f>SUMPRODUCT(('Setare fisier'!$C$16:$N$16=$B$6)*('Setare fisier'!$A$18:$A$56=A56)*('Setare fisier'!$B$18:$B$56=B57)*('Setare fisier'!$C$18:$N$56))</f>
        <v>0</v>
      </c>
      <c r="D56" s="89"/>
      <c r="E56" s="89"/>
      <c r="F56" s="30">
        <f t="shared" si="2"/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</row>
    <row r="57" spans="1:101" s="61" customFormat="1" ht="15">
      <c r="A57" s="99" t="s">
        <v>64</v>
      </c>
      <c r="B57" s="88" t="s">
        <v>137</v>
      </c>
      <c r="C57" s="89">
        <f>SUMPRODUCT(('Setare fisier'!$C$16:$N$16=$B$6)*('Setare fisier'!$A$18:$A$56=A57)*('Setare fisier'!$B$18:$B$56=B58)*('Setare fisier'!$C$18:$N$56))</f>
        <v>0</v>
      </c>
      <c r="D57" s="89"/>
      <c r="E57" s="89"/>
      <c r="F57" s="30">
        <f t="shared" si="2"/>
        <v>0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</row>
    <row r="58" spans="1:101" s="61" customFormat="1" ht="15">
      <c r="A58" s="99" t="s">
        <v>64</v>
      </c>
      <c r="B58" s="88" t="s">
        <v>40</v>
      </c>
      <c r="C58" s="89">
        <f>SUMPRODUCT(('Setare fisier'!$C$16:$N$16=$B$6)*('Setare fisier'!$A$18:$A$56=A58)*('Setare fisier'!$B$18:$B$56=B58)*('Setare fisier'!$C$18:$N$56))</f>
        <v>0</v>
      </c>
      <c r="D58" s="89"/>
      <c r="E58" s="89"/>
      <c r="F58" s="30">
        <f t="shared" si="2"/>
        <v>0</v>
      </c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</row>
    <row r="59" spans="1:101" s="61" customFormat="1" ht="15">
      <c r="A59" s="100" t="s">
        <v>45</v>
      </c>
      <c r="B59" s="91" t="s">
        <v>41</v>
      </c>
      <c r="C59" s="89">
        <f>SUMPRODUCT(('Setare fisier'!$C$16:$N$16=$B$6)*('Setare fisier'!$A$18:$A$56=A59)*('Setare fisier'!$B$18:$B$56=B59)*('Setare fisier'!$C$18:$N$56))</f>
        <v>0</v>
      </c>
      <c r="D59" s="89"/>
      <c r="E59" s="89"/>
      <c r="F59" s="30">
        <f t="shared" si="2"/>
        <v>0</v>
      </c>
      <c r="G59" s="15"/>
      <c r="H59" s="29"/>
      <c r="I59" s="29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</row>
    <row r="60" spans="1:101" s="93" customFormat="1" ht="30">
      <c r="A60" s="100" t="s">
        <v>45</v>
      </c>
      <c r="B60" s="91" t="s">
        <v>96</v>
      </c>
      <c r="C60" s="89">
        <f>SUMPRODUCT(('Setare fisier'!$C$16:$N$16=$B$6)*('Setare fisier'!$A$18:$A$56=A60)*('Setare fisier'!$B$18:$B$56=B60)*('Setare fisier'!$C$18:$N$56))</f>
        <v>0</v>
      </c>
      <c r="D60" s="89"/>
      <c r="E60" s="89"/>
      <c r="F60" s="30">
        <f t="shared" si="2"/>
        <v>0</v>
      </c>
      <c r="G60" s="28"/>
      <c r="H60" s="29"/>
      <c r="I60" s="29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</row>
    <row r="61" spans="1:101" s="94" customFormat="1" ht="15.75">
      <c r="A61" s="187" t="s">
        <v>0</v>
      </c>
      <c r="B61" s="187"/>
      <c r="C61" s="92">
        <f>SUM(C22:C60)</f>
        <v>0</v>
      </c>
      <c r="D61" s="92">
        <f>SUM(D22:D60)</f>
        <v>0</v>
      </c>
      <c r="E61" s="92">
        <f>SUM(E22:E60)</f>
        <v>0</v>
      </c>
      <c r="F61" s="31">
        <f>SUM(F22:F60)</f>
        <v>0</v>
      </c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</row>
    <row r="62" spans="1:101" s="94" customFormat="1">
      <c r="B62" s="95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</row>
    <row r="63" spans="1:101" s="94" customFormat="1">
      <c r="B63" s="95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</row>
    <row r="64" spans="1:101" s="94" customFormat="1">
      <c r="B64" s="95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</row>
    <row r="65" spans="2:95" s="94" customFormat="1">
      <c r="B65" s="95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</row>
    <row r="66" spans="2:95" s="94" customFormat="1">
      <c r="B66" s="95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</row>
    <row r="67" spans="2:95" s="94" customFormat="1">
      <c r="B67" s="95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</row>
    <row r="68" spans="2:95" s="94" customFormat="1">
      <c r="B68" s="95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</row>
    <row r="69" spans="2:95" s="94" customFormat="1">
      <c r="B69" s="95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</row>
    <row r="70" spans="2:95" s="94" customFormat="1">
      <c r="B70" s="95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</row>
    <row r="71" spans="2:95" s="94" customFormat="1">
      <c r="B71" s="95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</row>
    <row r="72" spans="2:95" s="94" customFormat="1">
      <c r="B72" s="95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</row>
    <row r="73" spans="2:95" s="94" customFormat="1">
      <c r="B73" s="95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</row>
    <row r="74" spans="2:95" s="94" customFormat="1">
      <c r="B74" s="95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</row>
    <row r="75" spans="2:95" s="94" customFormat="1">
      <c r="B75" s="95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</row>
    <row r="76" spans="2:95" s="94" customFormat="1">
      <c r="B76" s="95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</row>
    <row r="77" spans="2:95" s="94" customFormat="1">
      <c r="B77" s="95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</row>
    <row r="78" spans="2:95" s="94" customFormat="1">
      <c r="B78" s="95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</row>
    <row r="79" spans="2:95" s="94" customFormat="1">
      <c r="B79" s="95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</row>
    <row r="80" spans="2:95" s="94" customFormat="1">
      <c r="B80" s="95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</row>
    <row r="81" spans="2:95" s="94" customFormat="1">
      <c r="B81" s="95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</row>
    <row r="82" spans="2:95" s="94" customFormat="1">
      <c r="B82" s="95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</row>
    <row r="83" spans="2:95" s="94" customFormat="1">
      <c r="B83" s="95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</row>
    <row r="84" spans="2:95" s="94" customFormat="1">
      <c r="B84" s="95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</row>
    <row r="85" spans="2:95" s="94" customFormat="1">
      <c r="B85" s="95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</row>
    <row r="86" spans="2:95" s="94" customFormat="1">
      <c r="B86" s="95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</row>
    <row r="87" spans="2:95" s="94" customFormat="1">
      <c r="B87" s="95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</row>
    <row r="88" spans="2:95" s="94" customFormat="1">
      <c r="B88" s="95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</row>
    <row r="89" spans="2:95" s="94" customFormat="1">
      <c r="B89" s="95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</row>
    <row r="90" spans="2:95" s="94" customFormat="1">
      <c r="B90" s="95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</row>
    <row r="91" spans="2:95" s="94" customFormat="1">
      <c r="B91" s="95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</row>
    <row r="92" spans="2:95" s="94" customFormat="1">
      <c r="B92" s="95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</row>
    <row r="93" spans="2:95" s="94" customFormat="1">
      <c r="B93" s="95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</row>
    <row r="94" spans="2:95" s="94" customFormat="1">
      <c r="B94" s="95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</row>
    <row r="95" spans="2:95" s="94" customFormat="1">
      <c r="B95" s="95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</row>
    <row r="96" spans="2:95" s="94" customFormat="1">
      <c r="B96" s="95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</row>
    <row r="97" spans="2:95" s="94" customFormat="1">
      <c r="B97" s="95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</row>
    <row r="98" spans="2:95" s="94" customFormat="1">
      <c r="B98" s="95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</row>
    <row r="99" spans="2:95" s="94" customFormat="1">
      <c r="B99" s="95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</row>
    <row r="100" spans="2:95" s="94" customFormat="1">
      <c r="B100" s="95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</row>
    <row r="101" spans="2:95" s="94" customFormat="1">
      <c r="B101" s="95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</row>
    <row r="102" spans="2:95" s="94" customFormat="1">
      <c r="B102" s="95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</row>
    <row r="103" spans="2:95" s="94" customFormat="1">
      <c r="B103" s="95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</row>
    <row r="104" spans="2:95" s="94" customFormat="1">
      <c r="B104" s="95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</row>
    <row r="105" spans="2:95" s="94" customFormat="1">
      <c r="B105" s="95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</row>
    <row r="106" spans="2:95" s="94" customFormat="1">
      <c r="B106" s="95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</row>
    <row r="107" spans="2:95" s="94" customFormat="1">
      <c r="B107" s="95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</row>
    <row r="108" spans="2:95" s="94" customFormat="1">
      <c r="B108" s="95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</row>
    <row r="109" spans="2:95" s="94" customFormat="1">
      <c r="B109" s="95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</row>
    <row r="110" spans="2:95" s="94" customFormat="1">
      <c r="B110" s="95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</row>
    <row r="111" spans="2:95" s="94" customFormat="1">
      <c r="B111" s="95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</row>
    <row r="112" spans="2:95" s="94" customFormat="1">
      <c r="B112" s="95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</row>
    <row r="113" spans="2:95" s="94" customFormat="1">
      <c r="B113" s="95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</row>
    <row r="114" spans="2:95" s="94" customFormat="1">
      <c r="B114" s="95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</row>
    <row r="115" spans="2:95" s="94" customFormat="1">
      <c r="B115" s="95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</row>
    <row r="116" spans="2:95" s="94" customFormat="1">
      <c r="B116" s="95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</row>
    <row r="117" spans="2:95" s="94" customFormat="1">
      <c r="B117" s="95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</row>
    <row r="118" spans="2:95" s="94" customFormat="1">
      <c r="B118" s="95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</row>
    <row r="119" spans="2:95" s="94" customFormat="1">
      <c r="B119" s="95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</row>
    <row r="120" spans="2:95" s="94" customFormat="1">
      <c r="B120" s="95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</row>
    <row r="121" spans="2:95" s="94" customFormat="1">
      <c r="B121" s="95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</row>
    <row r="122" spans="2:95" s="94" customFormat="1">
      <c r="B122" s="95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</row>
    <row r="123" spans="2:95" s="94" customFormat="1">
      <c r="B123" s="95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</row>
    <row r="124" spans="2:95" s="94" customFormat="1">
      <c r="B124" s="95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</row>
    <row r="125" spans="2:95" s="94" customFormat="1">
      <c r="B125" s="95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</row>
    <row r="126" spans="2:95" s="94" customFormat="1">
      <c r="B126" s="95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</row>
    <row r="127" spans="2:95" s="94" customFormat="1">
      <c r="B127" s="95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</row>
    <row r="128" spans="2:95" s="94" customFormat="1">
      <c r="B128" s="95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</row>
    <row r="129" spans="2:95" s="94" customFormat="1">
      <c r="B129" s="95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</row>
    <row r="130" spans="2:95" s="94" customFormat="1">
      <c r="B130" s="95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</row>
    <row r="131" spans="2:95" s="94" customFormat="1">
      <c r="B131" s="95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</row>
    <row r="132" spans="2:95" s="94" customFormat="1">
      <c r="B132" s="95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</row>
    <row r="133" spans="2:95" s="94" customFormat="1">
      <c r="B133" s="95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</row>
    <row r="134" spans="2:95" s="94" customFormat="1">
      <c r="B134" s="95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</row>
    <row r="135" spans="2:95" s="94" customFormat="1">
      <c r="B135" s="95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</row>
    <row r="136" spans="2:95" s="94" customFormat="1">
      <c r="B136" s="95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</row>
    <row r="137" spans="2:95" s="94" customFormat="1">
      <c r="B137" s="95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</row>
    <row r="138" spans="2:95" s="94" customFormat="1">
      <c r="B138" s="95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</row>
    <row r="139" spans="2:95" s="94" customFormat="1">
      <c r="B139" s="95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</row>
    <row r="140" spans="2:95" s="94" customFormat="1">
      <c r="B140" s="95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</row>
    <row r="141" spans="2:95" s="94" customFormat="1">
      <c r="B141" s="95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</row>
    <row r="142" spans="2:95" s="94" customFormat="1">
      <c r="B142" s="95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</row>
    <row r="143" spans="2:95" s="94" customFormat="1">
      <c r="B143" s="95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</row>
    <row r="144" spans="2:95" s="94" customFormat="1">
      <c r="B144" s="95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</row>
    <row r="145" spans="2:95" s="94" customFormat="1">
      <c r="B145" s="95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</row>
    <row r="146" spans="2:95" s="94" customFormat="1">
      <c r="B146" s="95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</row>
    <row r="147" spans="2:95" s="94" customFormat="1">
      <c r="B147" s="95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</row>
    <row r="148" spans="2:95" s="94" customFormat="1">
      <c r="B148" s="95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</row>
    <row r="149" spans="2:95" s="94" customFormat="1">
      <c r="B149" s="95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</row>
    <row r="150" spans="2:95" s="94" customFormat="1">
      <c r="B150" s="95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</row>
    <row r="151" spans="2:95" s="94" customFormat="1">
      <c r="B151" s="95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</row>
    <row r="152" spans="2:95" s="94" customFormat="1">
      <c r="B152" s="95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</row>
    <row r="153" spans="2:95" s="94" customFormat="1">
      <c r="B153" s="95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</row>
    <row r="154" spans="2:95" s="94" customFormat="1">
      <c r="B154" s="95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</row>
    <row r="155" spans="2:95" s="94" customFormat="1">
      <c r="B155" s="95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</row>
    <row r="156" spans="2:95" s="94" customFormat="1">
      <c r="B156" s="95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</row>
    <row r="157" spans="2:95" s="94" customFormat="1">
      <c r="B157" s="95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</row>
    <row r="158" spans="2:95" s="94" customFormat="1">
      <c r="B158" s="95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</row>
    <row r="159" spans="2:95" s="94" customFormat="1">
      <c r="B159" s="95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</row>
    <row r="160" spans="2:95" s="94" customFormat="1">
      <c r="B160" s="95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</row>
    <row r="161" spans="2:95" s="94" customFormat="1">
      <c r="B161" s="95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</row>
    <row r="162" spans="2:95" s="94" customFormat="1">
      <c r="B162" s="95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</row>
    <row r="163" spans="2:95" s="94" customFormat="1">
      <c r="B163" s="95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</row>
    <row r="164" spans="2:95" s="94" customFormat="1">
      <c r="B164" s="95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</row>
    <row r="165" spans="2:95" s="94" customFormat="1">
      <c r="B165" s="95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</row>
    <row r="166" spans="2:95" s="94" customFormat="1">
      <c r="B166" s="95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</row>
    <row r="167" spans="2:95" s="94" customFormat="1">
      <c r="B167" s="95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</row>
    <row r="168" spans="2:95" s="94" customFormat="1">
      <c r="B168" s="95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</row>
    <row r="169" spans="2:95" s="94" customFormat="1">
      <c r="B169" s="95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</row>
    <row r="170" spans="2:95" s="94" customFormat="1">
      <c r="B170" s="95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</row>
    <row r="171" spans="2:95" s="94" customFormat="1">
      <c r="B171" s="95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</row>
    <row r="172" spans="2:95" s="94" customFormat="1">
      <c r="B172" s="95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</row>
    <row r="173" spans="2:95" s="94" customFormat="1">
      <c r="B173" s="95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</row>
    <row r="174" spans="2:95" s="94" customFormat="1">
      <c r="B174" s="95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</row>
    <row r="175" spans="2:95" s="94" customFormat="1">
      <c r="B175" s="95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</row>
    <row r="176" spans="2:95" s="94" customFormat="1">
      <c r="B176" s="95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</row>
    <row r="177" spans="2:95" s="94" customFormat="1">
      <c r="B177" s="95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</row>
    <row r="178" spans="2:95" s="94" customFormat="1">
      <c r="B178" s="95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</row>
    <row r="179" spans="2:95" s="94" customFormat="1">
      <c r="B179" s="95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</row>
    <row r="180" spans="2:95" s="94" customFormat="1">
      <c r="B180" s="95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</row>
    <row r="181" spans="2:95" s="94" customFormat="1">
      <c r="B181" s="95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</row>
    <row r="182" spans="2:95" s="94" customFormat="1">
      <c r="B182" s="95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</row>
    <row r="183" spans="2:95" s="94" customFormat="1">
      <c r="B183" s="95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</row>
    <row r="184" spans="2:95" s="94" customFormat="1">
      <c r="B184" s="95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</row>
    <row r="185" spans="2:95" s="94" customFormat="1">
      <c r="B185" s="95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</row>
    <row r="186" spans="2:95" s="94" customFormat="1">
      <c r="B186" s="95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</row>
    <row r="187" spans="2:95" s="94" customFormat="1">
      <c r="B187" s="95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</row>
    <row r="188" spans="2:95" s="94" customFormat="1">
      <c r="B188" s="95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</row>
    <row r="189" spans="2:95" s="94" customFormat="1">
      <c r="B189" s="95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</row>
    <row r="190" spans="2:95" s="94" customFormat="1">
      <c r="B190" s="95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</row>
    <row r="191" spans="2:95" s="94" customFormat="1">
      <c r="B191" s="95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</row>
    <row r="192" spans="2:95" s="94" customFormat="1">
      <c r="B192" s="95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</row>
    <row r="193" spans="2:95" s="94" customFormat="1">
      <c r="B193" s="95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</row>
    <row r="194" spans="2:95" s="94" customFormat="1">
      <c r="B194" s="95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</row>
    <row r="195" spans="2:95" s="94" customFormat="1">
      <c r="B195" s="95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</row>
    <row r="196" spans="2:95" s="94" customFormat="1">
      <c r="B196" s="95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</row>
    <row r="197" spans="2:95" s="94" customFormat="1">
      <c r="B197" s="95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</row>
    <row r="198" spans="2:95" s="94" customFormat="1">
      <c r="B198" s="95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</row>
    <row r="199" spans="2:95" s="94" customFormat="1">
      <c r="B199" s="95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</row>
    <row r="200" spans="2:95" s="94" customFormat="1">
      <c r="B200" s="95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</row>
    <row r="201" spans="2:95" s="94" customFormat="1">
      <c r="B201" s="95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</row>
    <row r="202" spans="2:95" s="94" customFormat="1">
      <c r="B202" s="95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</row>
    <row r="203" spans="2:95" s="94" customFormat="1">
      <c r="B203" s="95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</row>
    <row r="204" spans="2:95" s="94" customFormat="1">
      <c r="B204" s="95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</row>
    <row r="205" spans="2:95" s="94" customFormat="1">
      <c r="B205" s="95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</row>
    <row r="206" spans="2:95" s="94" customFormat="1">
      <c r="B206" s="95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</row>
    <row r="207" spans="2:95" s="94" customFormat="1">
      <c r="B207" s="95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</row>
    <row r="208" spans="2:95" s="94" customFormat="1">
      <c r="B208" s="95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</row>
    <row r="209" spans="2:95" s="94" customFormat="1">
      <c r="B209" s="95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</row>
    <row r="210" spans="2:95" s="94" customFormat="1">
      <c r="B210" s="95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</row>
    <row r="211" spans="2:95" s="94" customFormat="1">
      <c r="B211" s="95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</row>
    <row r="212" spans="2:95" s="94" customFormat="1">
      <c r="B212" s="95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</row>
    <row r="213" spans="2:95" s="94" customFormat="1">
      <c r="B213" s="95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</row>
    <row r="214" spans="2:95" s="94" customFormat="1">
      <c r="B214" s="95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</row>
    <row r="215" spans="2:95" s="94" customFormat="1">
      <c r="B215" s="95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</row>
    <row r="216" spans="2:95" s="94" customFormat="1">
      <c r="B216" s="95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</row>
    <row r="217" spans="2:95" s="94" customFormat="1">
      <c r="B217" s="95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</row>
    <row r="218" spans="2:95" s="94" customFormat="1">
      <c r="B218" s="95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</row>
    <row r="219" spans="2:95" s="94" customFormat="1">
      <c r="B219" s="95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</row>
    <row r="220" spans="2:95" s="94" customFormat="1">
      <c r="B220" s="95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</row>
    <row r="221" spans="2:95" s="94" customFormat="1">
      <c r="B221" s="95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</row>
    <row r="222" spans="2:95" s="94" customFormat="1">
      <c r="B222" s="95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</row>
    <row r="223" spans="2:95" s="94" customFormat="1">
      <c r="B223" s="95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</row>
    <row r="224" spans="2:95" s="94" customFormat="1">
      <c r="B224" s="95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</row>
    <row r="225" spans="2:95" s="94" customFormat="1">
      <c r="B225" s="95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</row>
    <row r="226" spans="2:95" s="94" customFormat="1">
      <c r="B226" s="95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</row>
    <row r="227" spans="2:95" s="94" customFormat="1">
      <c r="B227" s="95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</row>
    <row r="228" spans="2:95" s="94" customFormat="1">
      <c r="B228" s="95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</row>
    <row r="229" spans="2:95" s="94" customFormat="1">
      <c r="B229" s="95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</row>
    <row r="230" spans="2:95" s="94" customFormat="1">
      <c r="B230" s="95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</row>
    <row r="231" spans="2:95" s="94" customFormat="1">
      <c r="B231" s="95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</row>
    <row r="232" spans="2:95" s="94" customFormat="1">
      <c r="B232" s="95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</row>
    <row r="233" spans="2:95" s="94" customFormat="1">
      <c r="B233" s="95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</row>
    <row r="234" spans="2:95" s="94" customFormat="1">
      <c r="B234" s="95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</row>
    <row r="235" spans="2:95" s="94" customFormat="1">
      <c r="B235" s="95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</row>
    <row r="236" spans="2:95" s="94" customFormat="1">
      <c r="B236" s="95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</row>
    <row r="237" spans="2:95" s="94" customFormat="1">
      <c r="B237" s="95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</row>
    <row r="238" spans="2:95" s="94" customFormat="1">
      <c r="B238" s="95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</row>
    <row r="239" spans="2:95" s="94" customFormat="1">
      <c r="B239" s="95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</row>
    <row r="240" spans="2:95" s="94" customFormat="1">
      <c r="B240" s="95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</row>
    <row r="241" spans="2:95" s="94" customFormat="1">
      <c r="B241" s="95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</row>
    <row r="242" spans="2:95" s="94" customFormat="1">
      <c r="B242" s="95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</row>
    <row r="243" spans="2:95" s="94" customFormat="1">
      <c r="B243" s="95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</row>
    <row r="244" spans="2:95" s="94" customFormat="1">
      <c r="B244" s="95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</row>
    <row r="245" spans="2:95" s="94" customFormat="1">
      <c r="B245" s="95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</row>
    <row r="246" spans="2:95" s="94" customFormat="1">
      <c r="B246" s="95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</row>
    <row r="247" spans="2:95" s="94" customFormat="1">
      <c r="B247" s="95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</row>
    <row r="248" spans="2:95" s="94" customFormat="1">
      <c r="B248" s="95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</row>
    <row r="249" spans="2:95" s="94" customFormat="1">
      <c r="B249" s="95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</row>
    <row r="250" spans="2:95" s="94" customFormat="1">
      <c r="B250" s="95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</row>
    <row r="251" spans="2:95" s="94" customFormat="1">
      <c r="B251" s="95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</row>
    <row r="252" spans="2:95" s="94" customFormat="1">
      <c r="B252" s="95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</row>
    <row r="253" spans="2:95" s="94" customFormat="1">
      <c r="B253" s="95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</row>
    <row r="254" spans="2:95" s="94" customFormat="1">
      <c r="B254" s="95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</row>
    <row r="255" spans="2:95" s="94" customFormat="1">
      <c r="B255" s="95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</row>
    <row r="256" spans="2:95" s="94" customFormat="1">
      <c r="B256" s="95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</row>
    <row r="257" spans="2:95" s="94" customFormat="1">
      <c r="B257" s="95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</row>
    <row r="258" spans="2:95" s="94" customFormat="1">
      <c r="B258" s="95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</row>
    <row r="259" spans="2:95" s="94" customFormat="1">
      <c r="B259" s="95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</row>
    <row r="260" spans="2:95" s="94" customFormat="1">
      <c r="B260" s="95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</row>
    <row r="261" spans="2:95" s="94" customFormat="1">
      <c r="B261" s="95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</row>
    <row r="262" spans="2:95" s="94" customFormat="1">
      <c r="B262" s="95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</row>
    <row r="263" spans="2:95" s="94" customFormat="1">
      <c r="B263" s="95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</row>
    <row r="264" spans="2:95" s="94" customFormat="1">
      <c r="B264" s="95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</row>
    <row r="265" spans="2:95" s="94" customFormat="1">
      <c r="B265" s="95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</row>
    <row r="266" spans="2:95" s="94" customFormat="1">
      <c r="B266" s="95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</row>
    <row r="267" spans="2:95" s="94" customFormat="1">
      <c r="B267" s="95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</row>
    <row r="268" spans="2:95" s="94" customFormat="1">
      <c r="B268" s="95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</row>
    <row r="269" spans="2:95" s="94" customFormat="1">
      <c r="B269" s="95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</row>
    <row r="270" spans="2:95" s="94" customFormat="1">
      <c r="B270" s="95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</row>
    <row r="271" spans="2:95" s="94" customFormat="1">
      <c r="B271" s="95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</row>
    <row r="272" spans="2:95" s="94" customFormat="1">
      <c r="B272" s="95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</row>
    <row r="273" spans="2:95" s="94" customFormat="1">
      <c r="B273" s="95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</row>
    <row r="274" spans="2:95" s="94" customFormat="1">
      <c r="B274" s="95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</row>
    <row r="275" spans="2:95" s="94" customFormat="1">
      <c r="B275" s="95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</row>
    <row r="276" spans="2:95" s="94" customFormat="1">
      <c r="B276" s="95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</row>
    <row r="277" spans="2:95" s="94" customFormat="1">
      <c r="B277" s="95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</row>
    <row r="278" spans="2:95" s="94" customFormat="1">
      <c r="B278" s="95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</row>
    <row r="279" spans="2:95" s="94" customFormat="1">
      <c r="B279" s="95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</row>
    <row r="280" spans="2:95" s="94" customFormat="1">
      <c r="B280" s="95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</row>
    <row r="281" spans="2:95" s="94" customFormat="1">
      <c r="B281" s="95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</row>
    <row r="282" spans="2:95" s="94" customFormat="1">
      <c r="B282" s="95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</row>
    <row r="283" spans="2:95" s="94" customFormat="1">
      <c r="B283" s="95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</row>
    <row r="284" spans="2:95" s="94" customFormat="1">
      <c r="B284" s="95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</row>
    <row r="285" spans="2:95" s="94" customFormat="1">
      <c r="B285" s="95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</row>
    <row r="286" spans="2:95" s="94" customFormat="1">
      <c r="B286" s="95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</row>
    <row r="287" spans="2:95" s="94" customFormat="1">
      <c r="B287" s="95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</row>
    <row r="288" spans="2:95" s="94" customFormat="1">
      <c r="B288" s="95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</row>
    <row r="289" spans="1:95" s="94" customFormat="1">
      <c r="B289" s="95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</row>
    <row r="290" spans="1:95" s="94" customFormat="1">
      <c r="B290" s="95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</row>
    <row r="291" spans="1:95" s="94" customFormat="1">
      <c r="B291" s="95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</row>
    <row r="292" spans="1:95" s="94" customFormat="1">
      <c r="B292" s="95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</row>
    <row r="293" spans="1:95" s="94" customFormat="1">
      <c r="B293" s="95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</row>
    <row r="294" spans="1:95" s="94" customFormat="1">
      <c r="B294" s="95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</row>
    <row r="295" spans="1:95" s="94" customFormat="1">
      <c r="B295" s="95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</row>
    <row r="296" spans="1:95" s="94" customFormat="1">
      <c r="B296" s="95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</row>
    <row r="297" spans="1:95" s="94" customFormat="1">
      <c r="B297" s="95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</row>
    <row r="298" spans="1:95" s="94" customFormat="1">
      <c r="B298" s="95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</row>
    <row r="299" spans="1:95" s="94" customFormat="1">
      <c r="B299" s="95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</row>
    <row r="300" spans="1:95" s="94" customFormat="1">
      <c r="B300" s="95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</row>
    <row r="301" spans="1:95" s="94" customFormat="1">
      <c r="B301" s="95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</row>
    <row r="302" spans="1:95" s="94" customFormat="1">
      <c r="B302" s="95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</row>
    <row r="303" spans="1:95" s="94" customFormat="1">
      <c r="B303" s="95"/>
      <c r="F303" s="29"/>
      <c r="G303" s="29"/>
      <c r="H303" s="7"/>
      <c r="I303" s="7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</row>
    <row r="304" spans="1:95">
      <c r="A304" s="94"/>
      <c r="B304" s="95"/>
      <c r="C304" s="94"/>
      <c r="D304" s="94"/>
      <c r="E304" s="94"/>
      <c r="F304" s="29"/>
    </row>
  </sheetData>
  <autoFilter ref="A20:F20"/>
  <dataConsolidate/>
  <mergeCells count="10">
    <mergeCell ref="A14:B14"/>
    <mergeCell ref="A15:B15"/>
    <mergeCell ref="A16:B16"/>
    <mergeCell ref="A17:B17"/>
    <mergeCell ref="A61:B61"/>
    <mergeCell ref="A13:B13"/>
    <mergeCell ref="A8:B8"/>
    <mergeCell ref="A9:B9"/>
    <mergeCell ref="A10:B10"/>
    <mergeCell ref="A11:B11"/>
  </mergeCells>
  <conditionalFormatting sqref="F14:F17">
    <cfRule type="iconSet" priority="3">
      <iconSet iconSet="3Symbols2" reverse="1">
        <cfvo type="percent" val="0"/>
        <cfvo type="num" val="0"/>
        <cfvo type="num" val="0" gte="0"/>
      </iconSet>
    </cfRule>
  </conditionalFormatting>
  <conditionalFormatting sqref="F61">
    <cfRule type="iconSet" priority="2">
      <iconSet iconSet="3Symbols2">
        <cfvo type="percent" val="0"/>
        <cfvo type="num" val="0"/>
        <cfvo type="num" val="0"/>
      </iconSet>
    </cfRule>
  </conditionalFormatting>
  <conditionalFormatting sqref="F56:F57">
    <cfRule type="iconSet" priority="1">
      <iconSet iconSet="3Symbols2">
        <cfvo type="percent" val="0"/>
        <cfvo type="num" val="0"/>
        <cfvo type="num" val="0"/>
      </iconSet>
    </cfRule>
  </conditionalFormatting>
  <conditionalFormatting sqref="F6 F14:F17 F9:F11 F21:F60">
    <cfRule type="iconSet" priority="19">
      <iconSet iconSet="3Symbols2">
        <cfvo type="percent" val="0"/>
        <cfvo type="num" val="0"/>
        <cfvo type="num" val="0"/>
      </iconSet>
    </cfRule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2"/>
  <dimension ref="A1:CW304"/>
  <sheetViews>
    <sheetView workbookViewId="0">
      <pane ySplit="6" topLeftCell="A7" activePane="bottomLeft" state="frozen"/>
      <selection activeCell="A25" sqref="A25"/>
      <selection pane="bottomLeft" activeCell="A25" sqref="A25"/>
    </sheetView>
  </sheetViews>
  <sheetFormatPr defaultRowHeight="12.75"/>
  <cols>
    <col min="1" max="1" width="20.75" style="96" bestFit="1" customWidth="1"/>
    <col min="2" max="2" width="19.25" style="97" bestFit="1" customWidth="1"/>
    <col min="3" max="3" width="9.875" style="96" bestFit="1" customWidth="1"/>
    <col min="4" max="4" width="14.625" style="96" bestFit="1" customWidth="1"/>
    <col min="5" max="5" width="12.375" style="96" bestFit="1" customWidth="1"/>
    <col min="6" max="6" width="11" style="7" customWidth="1"/>
    <col min="7" max="7" width="9" style="7"/>
    <col min="8" max="8" width="20.75" style="7" customWidth="1"/>
    <col min="9" max="9" width="9" style="7" customWidth="1"/>
    <col min="10" max="46" width="9" style="7"/>
    <col min="47" max="95" width="9" style="1"/>
    <col min="96" max="16384" width="9" style="96"/>
  </cols>
  <sheetData>
    <row r="1" spans="1:101" s="59" customFormat="1">
      <c r="A1" s="64"/>
      <c r="B1" s="60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</row>
    <row r="2" spans="1:101" s="59" customFormat="1">
      <c r="B2" s="60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1" s="59" customFormat="1">
      <c r="B3" s="60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1" s="59" customFormat="1">
      <c r="B4" s="6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</row>
    <row r="5" spans="1:101" s="61" customFormat="1" ht="15.75">
      <c r="A5" s="23"/>
      <c r="B5" s="56"/>
      <c r="C5" s="24" t="s">
        <v>3</v>
      </c>
      <c r="D5" s="24" t="str">
        <f>CONCATENATE("Realizat ",'Setare fisier'!$B$6)</f>
        <v xml:space="preserve">Realizat </v>
      </c>
      <c r="E5" s="24" t="str">
        <f>CONCATENATE("Realizat ",'Setare fisier'!$C$6)</f>
        <v xml:space="preserve">Realizat </v>
      </c>
      <c r="F5" s="25" t="s">
        <v>4</v>
      </c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</row>
    <row r="6" spans="1:101" s="64" customFormat="1" ht="15.75">
      <c r="A6" s="105" t="s">
        <v>2</v>
      </c>
      <c r="B6" s="105" t="s">
        <v>110</v>
      </c>
      <c r="C6" s="62">
        <f>C11</f>
        <v>0</v>
      </c>
      <c r="D6" s="62">
        <f>D11</f>
        <v>0</v>
      </c>
      <c r="E6" s="62">
        <f>E11</f>
        <v>0</v>
      </c>
      <c r="F6" s="63">
        <f>F11</f>
        <v>0</v>
      </c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</row>
    <row r="7" spans="1:101" s="61" customFormat="1" ht="15">
      <c r="A7" s="65"/>
      <c r="B7" s="66"/>
      <c r="C7" s="67"/>
      <c r="D7" s="16"/>
      <c r="E7" s="16"/>
      <c r="F7" s="26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</row>
    <row r="8" spans="1:101" s="61" customFormat="1" ht="15.75">
      <c r="A8" s="213" t="s">
        <v>5</v>
      </c>
      <c r="B8" s="213"/>
      <c r="C8" s="68" t="s">
        <v>3</v>
      </c>
      <c r="D8" s="68" t="s">
        <v>93</v>
      </c>
      <c r="E8" s="68" t="s">
        <v>93</v>
      </c>
      <c r="F8" s="69" t="s">
        <v>4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</row>
    <row r="9" spans="1:101" s="61" customFormat="1" ht="15">
      <c r="A9" s="190" t="s">
        <v>6</v>
      </c>
      <c r="B9" s="190"/>
      <c r="C9" s="70">
        <f>C17</f>
        <v>0</v>
      </c>
      <c r="D9" s="70">
        <f>D17</f>
        <v>0</v>
      </c>
      <c r="E9" s="70">
        <f>E17</f>
        <v>0</v>
      </c>
      <c r="F9" s="71">
        <f>C9-D9-E9</f>
        <v>0</v>
      </c>
      <c r="G9" s="174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</row>
    <row r="10" spans="1:101" s="61" customFormat="1" ht="15">
      <c r="A10" s="190" t="s">
        <v>7</v>
      </c>
      <c r="B10" s="190"/>
      <c r="C10" s="70">
        <f>C61</f>
        <v>0</v>
      </c>
      <c r="D10" s="70">
        <f>D61</f>
        <v>0</v>
      </c>
      <c r="E10" s="70">
        <f>E61</f>
        <v>0</v>
      </c>
      <c r="F10" s="71">
        <f>C10-D10-E10</f>
        <v>0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</row>
    <row r="11" spans="1:101" s="61" customFormat="1" ht="15">
      <c r="A11" s="190" t="s">
        <v>8</v>
      </c>
      <c r="B11" s="190"/>
      <c r="C11" s="72">
        <f>C9-C10</f>
        <v>0</v>
      </c>
      <c r="D11" s="72">
        <f>D9-D10</f>
        <v>0</v>
      </c>
      <c r="E11" s="72">
        <f>E9-E10</f>
        <v>0</v>
      </c>
      <c r="F11" s="73">
        <f>F9-F10</f>
        <v>0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</row>
    <row r="12" spans="1:101" s="61" customFormat="1" ht="18.75">
      <c r="A12" s="65"/>
      <c r="B12" s="57"/>
      <c r="C12" s="19"/>
      <c r="D12" s="16"/>
      <c r="E12" s="16"/>
      <c r="F12" s="26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</row>
    <row r="13" spans="1:101" s="61" customFormat="1" ht="15.75">
      <c r="A13" s="212" t="s">
        <v>9</v>
      </c>
      <c r="B13" s="212"/>
      <c r="C13" s="74" t="s">
        <v>3</v>
      </c>
      <c r="D13" s="74" t="s">
        <v>93</v>
      </c>
      <c r="E13" s="74" t="s">
        <v>93</v>
      </c>
      <c r="F13" s="75" t="s">
        <v>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</row>
    <row r="14" spans="1:101" s="61" customFormat="1" ht="15">
      <c r="A14" s="190" t="s">
        <v>13</v>
      </c>
      <c r="B14" s="191"/>
      <c r="C14" s="106">
        <f>HLOOKUP($B$6,'Setare fisier'!$A$8:$N$11,MATCH(A14,'Setare fisier'!$A$8:$A$11,0),0)</f>
        <v>0</v>
      </c>
      <c r="D14" s="76"/>
      <c r="E14" s="76"/>
      <c r="F14" s="77">
        <f>C14-D14-E14</f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</row>
    <row r="15" spans="1:101" s="61" customFormat="1" ht="15">
      <c r="A15" s="190" t="s">
        <v>14</v>
      </c>
      <c r="B15" s="191"/>
      <c r="C15" s="106">
        <f>HLOOKUP($B$6,'Setare fisier'!$A$8:$N$11,MATCH(A15,'Setare fisier'!$A$8:$A$11,0),0)</f>
        <v>0</v>
      </c>
      <c r="D15" s="76"/>
      <c r="E15" s="76"/>
      <c r="F15" s="77">
        <f>C15-D15-E15</f>
        <v>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</row>
    <row r="16" spans="1:101" s="61" customFormat="1" ht="15">
      <c r="A16" s="190" t="s">
        <v>15</v>
      </c>
      <c r="B16" s="191"/>
      <c r="C16" s="106">
        <f>HLOOKUP($B$6,'Setare fisier'!$A$8:$N$11,MATCH(A16,'Setare fisier'!$A$8:$A$11,0),0)</f>
        <v>0</v>
      </c>
      <c r="D16" s="76"/>
      <c r="E16" s="76"/>
      <c r="F16" s="77">
        <f>C16-D16-E16</f>
        <v>0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</row>
    <row r="17" spans="1:101" s="61" customFormat="1" ht="15.75">
      <c r="A17" s="214"/>
      <c r="B17" s="214"/>
      <c r="C17" s="78">
        <f>SUM(C14:C16)</f>
        <v>0</v>
      </c>
      <c r="D17" s="78">
        <f>SUM(D14:D16)</f>
        <v>0</v>
      </c>
      <c r="E17" s="78">
        <f>SUM(E14:E16)</f>
        <v>0</v>
      </c>
      <c r="F17" s="79">
        <f>SUM(F14:F16)</f>
        <v>0</v>
      </c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</row>
    <row r="18" spans="1:101" s="61" customFormat="1" ht="18.75">
      <c r="A18" s="18"/>
      <c r="B18" s="58"/>
      <c r="C18" s="16"/>
      <c r="D18" s="17"/>
      <c r="E18" s="20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</row>
    <row r="19" spans="1:101" s="61" customFormat="1" ht="15.75">
      <c r="A19" s="80" t="s">
        <v>10</v>
      </c>
      <c r="B19" s="81"/>
      <c r="C19" s="80"/>
      <c r="D19" s="80"/>
      <c r="E19" s="82"/>
      <c r="F19" s="82"/>
      <c r="G19" s="83"/>
      <c r="H19" s="80" t="s">
        <v>46</v>
      </c>
      <c r="I19" s="80"/>
      <c r="J19" s="83"/>
      <c r="K19" s="83"/>
      <c r="L19" s="83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</row>
    <row r="20" spans="1:101" s="64" customFormat="1" ht="15" customHeight="1">
      <c r="A20" s="84" t="s">
        <v>62</v>
      </c>
      <c r="B20" s="85" t="s">
        <v>63</v>
      </c>
      <c r="C20" s="86" t="s">
        <v>3</v>
      </c>
      <c r="D20" s="24" t="str">
        <f>CONCATENATE("Realizat ",'Setare fisier'!$B$6)</f>
        <v xml:space="preserve">Realizat </v>
      </c>
      <c r="E20" s="24" t="str">
        <f>CONCATENATE("Realizat ",'Setare fisier'!$C$6)</f>
        <v xml:space="preserve">Realizat </v>
      </c>
      <c r="F20" s="86" t="s">
        <v>4</v>
      </c>
      <c r="G20" s="15"/>
      <c r="H20" s="87" t="s">
        <v>62</v>
      </c>
      <c r="I20" s="87" t="s">
        <v>0</v>
      </c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</row>
    <row r="21" spans="1:101" s="61" customFormat="1" ht="15">
      <c r="A21" s="100" t="s">
        <v>11</v>
      </c>
      <c r="B21" s="88" t="s">
        <v>139</v>
      </c>
      <c r="C21" s="89">
        <f>SUMPRODUCT(('Setare fisier'!$C$16:$N$16=$B$6)*('Setare fisier'!$A$18:$A$56=A21)*('Setare fisier'!$B$18:$B$56=B21)*('Setare fisier'!$C$18:$N$56))</f>
        <v>0</v>
      </c>
      <c r="D21" s="89"/>
      <c r="E21" s="89"/>
      <c r="F21" s="30">
        <f t="shared" ref="F21:F32" si="0">C21-D21-E21</f>
        <v>0</v>
      </c>
      <c r="G21" s="15"/>
      <c r="H21" s="173" t="s">
        <v>11</v>
      </c>
      <c r="I21" s="32">
        <f t="shared" ref="I21:I30" si="1">SUMIF(A:A,H23,D:D)+SUMIF(A:A,H23,E:E)</f>
        <v>0</v>
      </c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</row>
    <row r="22" spans="1:101" s="61" customFormat="1" ht="15">
      <c r="A22" s="100" t="s">
        <v>11</v>
      </c>
      <c r="B22" s="88" t="s">
        <v>12</v>
      </c>
      <c r="C22" s="89">
        <f>SUMPRODUCT(('Setare fisier'!$C$16:$N$16=$B$6)*('Setare fisier'!$A$18:$A$56=A22)*('Setare fisier'!$B$18:$B$56=B22)*('Setare fisier'!$C$18:$N$56))</f>
        <v>0</v>
      </c>
      <c r="D22" s="89"/>
      <c r="E22" s="89"/>
      <c r="F22" s="30">
        <f t="shared" si="0"/>
        <v>0</v>
      </c>
      <c r="G22" s="15"/>
      <c r="H22" s="173" t="s">
        <v>97</v>
      </c>
      <c r="I22" s="32">
        <f t="shared" si="1"/>
        <v>0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</row>
    <row r="23" spans="1:101" s="61" customFormat="1" ht="15">
      <c r="A23" s="100" t="s">
        <v>11</v>
      </c>
      <c r="B23" s="88" t="s">
        <v>16</v>
      </c>
      <c r="C23" s="89">
        <f>SUMPRODUCT(('Setare fisier'!$C$16:$N$16=$B$6)*('Setare fisier'!$A$18:$A$56=A23)*('Setare fisier'!$B$18:$B$56=B23)*('Setare fisier'!$C$18:$N$56))</f>
        <v>0</v>
      </c>
      <c r="D23" s="89"/>
      <c r="E23" s="89"/>
      <c r="F23" s="30">
        <f t="shared" si="0"/>
        <v>0</v>
      </c>
      <c r="G23" s="15"/>
      <c r="H23" s="172" t="s">
        <v>61</v>
      </c>
      <c r="I23" s="32">
        <f t="shared" si="1"/>
        <v>0</v>
      </c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</row>
    <row r="24" spans="1:101" s="61" customFormat="1" ht="15">
      <c r="A24" s="100" t="s">
        <v>11</v>
      </c>
      <c r="B24" s="88" t="s">
        <v>17</v>
      </c>
      <c r="C24" s="89">
        <f>SUMPRODUCT(('Setare fisier'!$C$16:$N$16=$B$6)*('Setare fisier'!$A$18:$A$56=A24)*('Setare fisier'!$B$18:$B$56=B24)*('Setare fisier'!$C$18:$N$56))</f>
        <v>0</v>
      </c>
      <c r="D24" s="89"/>
      <c r="E24" s="89"/>
      <c r="F24" s="30">
        <f t="shared" si="0"/>
        <v>0</v>
      </c>
      <c r="G24" s="15"/>
      <c r="H24" s="172" t="s">
        <v>23</v>
      </c>
      <c r="I24" s="32">
        <f t="shared" si="1"/>
        <v>0</v>
      </c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</row>
    <row r="25" spans="1:101" s="61" customFormat="1" ht="30">
      <c r="A25" s="100" t="s">
        <v>11</v>
      </c>
      <c r="B25" s="88" t="s">
        <v>18</v>
      </c>
      <c r="C25" s="89">
        <f>SUMPRODUCT(('Setare fisier'!$C$16:$N$16=$B$6)*('Setare fisier'!$A$18:$A$56=A25)*('Setare fisier'!$B$18:$B$56=B25)*('Setare fisier'!$C$18:$N$56))</f>
        <v>0</v>
      </c>
      <c r="D25" s="89"/>
      <c r="E25" s="89"/>
      <c r="F25" s="30">
        <f t="shared" si="0"/>
        <v>0</v>
      </c>
      <c r="G25" s="15"/>
      <c r="H25" s="172" t="s">
        <v>42</v>
      </c>
      <c r="I25" s="32">
        <f t="shared" si="1"/>
        <v>0</v>
      </c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</row>
    <row r="26" spans="1:101" s="61" customFormat="1" ht="15">
      <c r="A26" s="100" t="s">
        <v>11</v>
      </c>
      <c r="B26" s="88" t="s">
        <v>19</v>
      </c>
      <c r="C26" s="89">
        <f>SUMPRODUCT(('Setare fisier'!$C$16:$N$16=$B$6)*('Setare fisier'!$A$18:$A$56=A26)*('Setare fisier'!$B$18:$B$56=B26)*('Setare fisier'!$C$18:$N$56))</f>
        <v>0</v>
      </c>
      <c r="D26" s="89"/>
      <c r="E26" s="89"/>
      <c r="F26" s="30">
        <f t="shared" si="0"/>
        <v>0</v>
      </c>
      <c r="G26" s="15"/>
      <c r="H26" s="172" t="s">
        <v>31</v>
      </c>
      <c r="I26" s="32">
        <f t="shared" si="1"/>
        <v>0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</row>
    <row r="27" spans="1:101" s="61" customFormat="1" ht="15">
      <c r="A27" s="100" t="s">
        <v>11</v>
      </c>
      <c r="B27" s="88" t="s">
        <v>20</v>
      </c>
      <c r="C27" s="89">
        <f>SUMPRODUCT(('Setare fisier'!$C$16:$N$16=$B$6)*('Setare fisier'!$A$18:$A$56=A27)*('Setare fisier'!$B$18:$B$56=B27)*('Setare fisier'!$C$18:$N$56))</f>
        <v>0</v>
      </c>
      <c r="D27" s="89"/>
      <c r="E27" s="89"/>
      <c r="F27" s="30">
        <f t="shared" si="0"/>
        <v>0</v>
      </c>
      <c r="G27" s="15"/>
      <c r="H27" s="172" t="s">
        <v>43</v>
      </c>
      <c r="I27" s="32">
        <f t="shared" si="1"/>
        <v>0</v>
      </c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</row>
    <row r="28" spans="1:101" s="61" customFormat="1" ht="15">
      <c r="A28" s="100" t="s">
        <v>11</v>
      </c>
      <c r="B28" s="88" t="s">
        <v>39</v>
      </c>
      <c r="C28" s="89">
        <f>SUMPRODUCT(('Setare fisier'!$C$16:$N$16=$B$6)*('Setare fisier'!$A$18:$A$56=A28)*('Setare fisier'!$B$18:$B$56=B28)*('Setare fisier'!$C$18:$N$56))</f>
        <v>0</v>
      </c>
      <c r="D28" s="89"/>
      <c r="E28" s="89"/>
      <c r="F28" s="30">
        <f t="shared" si="0"/>
        <v>0</v>
      </c>
      <c r="G28" s="15"/>
      <c r="H28" s="172" t="s">
        <v>35</v>
      </c>
      <c r="I28" s="32">
        <f t="shared" si="1"/>
        <v>0</v>
      </c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</row>
    <row r="29" spans="1:101" s="61" customFormat="1" ht="15">
      <c r="A29" s="100" t="s">
        <v>11</v>
      </c>
      <c r="B29" s="88" t="s">
        <v>21</v>
      </c>
      <c r="C29" s="89">
        <f>SUMPRODUCT(('Setare fisier'!$C$16:$N$16=$B$6)*('Setare fisier'!$A$18:$A$56=A29)*('Setare fisier'!$B$18:$B$56=B29)*('Setare fisier'!$C$18:$N$56))</f>
        <v>0</v>
      </c>
      <c r="D29" s="89"/>
      <c r="E29" s="89"/>
      <c r="F29" s="30">
        <f t="shared" si="0"/>
        <v>0</v>
      </c>
      <c r="G29" s="15"/>
      <c r="H29" s="172" t="s">
        <v>64</v>
      </c>
      <c r="I29" s="32">
        <f t="shared" si="1"/>
        <v>0</v>
      </c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</row>
    <row r="30" spans="1:101" s="61" customFormat="1" ht="30">
      <c r="A30" s="98" t="s">
        <v>97</v>
      </c>
      <c r="B30" s="88" t="s">
        <v>98</v>
      </c>
      <c r="C30" s="89">
        <f>SUMPRODUCT(('Setare fisier'!$C$16:$N$16=$B$6)*('Setare fisier'!$A$18:$A$56=A30)*('Setare fisier'!$B$18:$B$56=B30)*('Setare fisier'!$C$18:$N$56))</f>
        <v>0</v>
      </c>
      <c r="D30" s="89"/>
      <c r="E30" s="89"/>
      <c r="F30" s="30">
        <f t="shared" si="0"/>
        <v>0</v>
      </c>
      <c r="G30" s="15"/>
      <c r="H30" s="172" t="s">
        <v>45</v>
      </c>
      <c r="I30" s="32">
        <f t="shared" si="1"/>
        <v>0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</row>
    <row r="31" spans="1:101" s="61" customFormat="1" ht="15" customHeight="1">
      <c r="A31" s="98" t="s">
        <v>97</v>
      </c>
      <c r="B31" s="88" t="s">
        <v>99</v>
      </c>
      <c r="C31" s="89">
        <f>SUMPRODUCT(('Setare fisier'!$C$16:$N$16=$B$6)*('Setare fisier'!$A$18:$A$56=A31)*('Setare fisier'!$B$18:$B$56=B31)*('Setare fisier'!$C$18:$N$56))</f>
        <v>0</v>
      </c>
      <c r="D31" s="89"/>
      <c r="E31" s="89"/>
      <c r="F31" s="30">
        <f t="shared" si="0"/>
        <v>0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</row>
    <row r="32" spans="1:101" s="61" customFormat="1" ht="30">
      <c r="A32" s="99" t="s">
        <v>61</v>
      </c>
      <c r="B32" s="88" t="s">
        <v>94</v>
      </c>
      <c r="C32" s="89">
        <f>SUMPRODUCT(('Setare fisier'!$C$16:$N$16=$B$6)*('Setare fisier'!$A$18:$A$56=A32)*('Setare fisier'!$B$18:$B$56=B32)*('Setare fisier'!$C$18:$N$56))</f>
        <v>0</v>
      </c>
      <c r="D32" s="89"/>
      <c r="E32" s="89"/>
      <c r="F32" s="30">
        <f t="shared" si="0"/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</row>
    <row r="33" spans="1:101" s="61" customFormat="1" ht="15">
      <c r="A33" s="99" t="s">
        <v>61</v>
      </c>
      <c r="B33" s="88" t="s">
        <v>22</v>
      </c>
      <c r="C33" s="89">
        <f>SUMPRODUCT(('Setare fisier'!$C$16:$N$16=$B$6)*('Setare fisier'!$A$18:$A$56=A33)*('Setare fisier'!$B$18:$B$56=B33)*('Setare fisier'!$C$18:$N$56))</f>
        <v>0</v>
      </c>
      <c r="D33" s="89"/>
      <c r="E33" s="89"/>
      <c r="F33" s="30">
        <f>C33-D33-E33</f>
        <v>0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</row>
    <row r="34" spans="1:101" s="61" customFormat="1" ht="15">
      <c r="A34" s="99" t="s">
        <v>61</v>
      </c>
      <c r="B34" s="88" t="s">
        <v>38</v>
      </c>
      <c r="C34" s="89">
        <f>SUMPRODUCT(('Setare fisier'!$C$16:$N$16=$B$6)*('Setare fisier'!$A$18:$A$56=A34)*('Setare fisier'!$B$18:$B$56=B34)*('Setare fisier'!$C$18:$N$56))</f>
        <v>0</v>
      </c>
      <c r="D34" s="89"/>
      <c r="E34" s="89"/>
      <c r="F34" s="30">
        <f>C34-D34-E34</f>
        <v>0</v>
      </c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</row>
    <row r="35" spans="1:101" s="61" customFormat="1" ht="15">
      <c r="A35" s="99" t="s">
        <v>61</v>
      </c>
      <c r="B35" s="88" t="s">
        <v>21</v>
      </c>
      <c r="C35" s="89">
        <f>SUMPRODUCT(('Setare fisier'!$C$16:$N$16=$B$6)*('Setare fisier'!$A$18:$A$56=A35)*('Setare fisier'!$B$18:$B$56=B35)*('Setare fisier'!$C$18:$N$56))</f>
        <v>0</v>
      </c>
      <c r="D35" s="89"/>
      <c r="E35" s="89"/>
      <c r="F35" s="30">
        <f>C35-D35-E35</f>
        <v>0</v>
      </c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</row>
    <row r="36" spans="1:101" s="61" customFormat="1" ht="15">
      <c r="A36" s="100" t="s">
        <v>23</v>
      </c>
      <c r="B36" s="88" t="s">
        <v>24</v>
      </c>
      <c r="C36" s="89">
        <f>SUMPRODUCT(('Setare fisier'!$C$16:$N$16=$B$6)*('Setare fisier'!$A$18:$A$56=A36)*('Setare fisier'!$B$18:$B$56=B36)*('Setare fisier'!$C$18:$N$56))</f>
        <v>0</v>
      </c>
      <c r="D36" s="89"/>
      <c r="E36" s="89"/>
      <c r="F36" s="30">
        <f>C36-D36-E36</f>
        <v>0</v>
      </c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</row>
    <row r="37" spans="1:101" s="61" customFormat="1" ht="15">
      <c r="A37" s="100" t="s">
        <v>23</v>
      </c>
      <c r="B37" s="88" t="s">
        <v>95</v>
      </c>
      <c r="C37" s="89">
        <f>SUMPRODUCT(('Setare fisier'!$C$16:$N$16=$B$6)*('Setare fisier'!$A$18:$A$56=A37)*('Setare fisier'!$B$18:$B$56=B37)*('Setare fisier'!$C$18:$N$56))</f>
        <v>0</v>
      </c>
      <c r="D37" s="89"/>
      <c r="E37" s="89"/>
      <c r="F37" s="30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</row>
    <row r="38" spans="1:101" s="61" customFormat="1" ht="15">
      <c r="A38" s="100" t="s">
        <v>23</v>
      </c>
      <c r="B38" s="88" t="s">
        <v>25</v>
      </c>
      <c r="C38" s="89">
        <f>SUMPRODUCT(('Setare fisier'!$C$16:$N$16=$B$6)*('Setare fisier'!$A$18:$A$56=A38)*('Setare fisier'!$B$18:$B$56=B38)*('Setare fisier'!$C$18:$N$56))</f>
        <v>0</v>
      </c>
      <c r="D38" s="89"/>
      <c r="E38" s="89"/>
      <c r="F38" s="30">
        <f t="shared" ref="F38:F60" si="2">C38-D38-E38</f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</row>
    <row r="39" spans="1:101" s="61" customFormat="1" ht="15">
      <c r="A39" s="100" t="s">
        <v>23</v>
      </c>
      <c r="B39" s="88" t="s">
        <v>26</v>
      </c>
      <c r="C39" s="89">
        <f>SUMPRODUCT(('Setare fisier'!$C$16:$N$16=$B$6)*('Setare fisier'!$A$18:$A$56=A39)*('Setare fisier'!$B$18:$B$56=B39)*('Setare fisier'!$C$18:$N$56))</f>
        <v>0</v>
      </c>
      <c r="D39" s="89"/>
      <c r="E39" s="89"/>
      <c r="F39" s="30">
        <f t="shared" si="2"/>
        <v>0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</row>
    <row r="40" spans="1:101" s="61" customFormat="1" ht="15">
      <c r="A40" s="100" t="s">
        <v>23</v>
      </c>
      <c r="B40" s="88" t="s">
        <v>27</v>
      </c>
      <c r="C40" s="89">
        <f>SUMPRODUCT(('Setare fisier'!$C$16:$N$16=$B$6)*('Setare fisier'!$A$18:$A$56=A40)*('Setare fisier'!$B$18:$B$56=B40)*('Setare fisier'!$C$18:$N$56))</f>
        <v>0</v>
      </c>
      <c r="D40" s="89"/>
      <c r="E40" s="89"/>
      <c r="F40" s="30">
        <f t="shared" si="2"/>
        <v>0</v>
      </c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</row>
    <row r="41" spans="1:101" s="61" customFormat="1" ht="15">
      <c r="A41" s="101" t="s">
        <v>42</v>
      </c>
      <c r="B41" s="88" t="s">
        <v>28</v>
      </c>
      <c r="C41" s="89">
        <f>SUMPRODUCT(('Setare fisier'!$C$16:$N$16=$B$6)*('Setare fisier'!$A$18:$A$56=A41)*('Setare fisier'!$B$18:$B$56=B41)*('Setare fisier'!$C$18:$N$56))</f>
        <v>0</v>
      </c>
      <c r="D41" s="89"/>
      <c r="E41" s="89"/>
      <c r="F41" s="30">
        <f t="shared" si="2"/>
        <v>0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</row>
    <row r="42" spans="1:101" s="61" customFormat="1" ht="15">
      <c r="A42" s="101" t="s">
        <v>42</v>
      </c>
      <c r="B42" s="88" t="s">
        <v>29</v>
      </c>
      <c r="C42" s="89">
        <f>SUMPRODUCT(('Setare fisier'!$C$16:$N$16=$B$6)*('Setare fisier'!$A$18:$A$56=A42)*('Setare fisier'!$B$18:$B$56=B42)*('Setare fisier'!$C$18:$N$56))</f>
        <v>0</v>
      </c>
      <c r="D42" s="89"/>
      <c r="E42" s="89"/>
      <c r="F42" s="30">
        <f t="shared" si="2"/>
        <v>0</v>
      </c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</row>
    <row r="43" spans="1:101" s="61" customFormat="1" ht="15">
      <c r="A43" s="101" t="s">
        <v>42</v>
      </c>
      <c r="B43" s="88" t="s">
        <v>30</v>
      </c>
      <c r="C43" s="89">
        <f>SUMPRODUCT(('Setare fisier'!$C$16:$N$16=$B$6)*('Setare fisier'!$A$18:$A$56=A43)*('Setare fisier'!$B$18:$B$56=B43)*('Setare fisier'!$C$18:$N$56))</f>
        <v>0</v>
      </c>
      <c r="D43" s="89"/>
      <c r="E43" s="89"/>
      <c r="F43" s="30">
        <f t="shared" si="2"/>
        <v>0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</row>
    <row r="44" spans="1:101" s="61" customFormat="1" ht="15">
      <c r="A44" s="99" t="s">
        <v>31</v>
      </c>
      <c r="B44" s="88" t="s">
        <v>1</v>
      </c>
      <c r="C44" s="89">
        <f>SUMPRODUCT(('Setare fisier'!$C$16:$N$16=$B$6)*('Setare fisier'!$A$18:$A$56=A44)*('Setare fisier'!$B$18:$B$56=B44)*('Setare fisier'!$C$18:$N$56))</f>
        <v>0</v>
      </c>
      <c r="D44" s="89"/>
      <c r="E44" s="89"/>
      <c r="F44" s="30">
        <f t="shared" si="2"/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</row>
    <row r="45" spans="1:101" s="61" customFormat="1" ht="15">
      <c r="A45" s="99" t="s">
        <v>31</v>
      </c>
      <c r="B45" s="88" t="s">
        <v>32</v>
      </c>
      <c r="C45" s="89">
        <f>SUMPRODUCT(('Setare fisier'!$C$16:$N$16=$B$6)*('Setare fisier'!$A$18:$A$56=A45)*('Setare fisier'!$B$18:$B$56=B45)*('Setare fisier'!$C$18:$N$56))</f>
        <v>0</v>
      </c>
      <c r="D45" s="89"/>
      <c r="E45" s="89"/>
      <c r="F45" s="30">
        <f t="shared" si="2"/>
        <v>0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</row>
    <row r="46" spans="1:101" s="61" customFormat="1" ht="15">
      <c r="A46" s="99" t="s">
        <v>31</v>
      </c>
      <c r="B46" s="88" t="s">
        <v>33</v>
      </c>
      <c r="C46" s="89">
        <f>SUMPRODUCT(('Setare fisier'!$C$16:$N$16=$B$6)*('Setare fisier'!$A$18:$A$56=A46)*('Setare fisier'!$B$18:$B$56=B46)*('Setare fisier'!$C$18:$N$56))</f>
        <v>0</v>
      </c>
      <c r="D46" s="89"/>
      <c r="E46" s="89"/>
      <c r="F46" s="30">
        <f t="shared" si="2"/>
        <v>0</v>
      </c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</row>
    <row r="47" spans="1:101" s="61" customFormat="1" ht="15">
      <c r="A47" s="99" t="s">
        <v>31</v>
      </c>
      <c r="B47" s="88" t="s">
        <v>34</v>
      </c>
      <c r="C47" s="89">
        <f>SUMPRODUCT(('Setare fisier'!$C$16:$N$16=$B$6)*('Setare fisier'!$A$18:$A$56=A47)*('Setare fisier'!$B$18:$B$56=B47)*('Setare fisier'!$C$18:$N$56))</f>
        <v>0</v>
      </c>
      <c r="D47" s="89"/>
      <c r="E47" s="89"/>
      <c r="F47" s="30">
        <f t="shared" si="2"/>
        <v>0</v>
      </c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</row>
    <row r="48" spans="1:101" s="61" customFormat="1" ht="15">
      <c r="A48" s="99" t="s">
        <v>31</v>
      </c>
      <c r="B48" s="88" t="s">
        <v>21</v>
      </c>
      <c r="C48" s="89">
        <f>SUMPRODUCT(('Setare fisier'!$C$16:$N$16=$B$6)*('Setare fisier'!$A$18:$A$56=A48)*('Setare fisier'!$B$18:$B$56=B48)*('Setare fisier'!$C$18:$N$56))</f>
        <v>0</v>
      </c>
      <c r="D48" s="89"/>
      <c r="E48" s="89"/>
      <c r="F48" s="30">
        <f t="shared" si="2"/>
        <v>0</v>
      </c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</row>
    <row r="49" spans="1:101" s="61" customFormat="1" ht="15">
      <c r="A49" s="100" t="s">
        <v>43</v>
      </c>
      <c r="B49" s="90" t="s">
        <v>1</v>
      </c>
      <c r="C49" s="89">
        <f>SUMPRODUCT(('Setare fisier'!$C$16:$N$16=$B$6)*('Setare fisier'!$A$18:$A$56=A49)*('Setare fisier'!$B$18:$B$56=B49)*('Setare fisier'!$C$18:$N$56))</f>
        <v>0</v>
      </c>
      <c r="D49" s="89"/>
      <c r="E49" s="89"/>
      <c r="F49" s="30">
        <f t="shared" si="2"/>
        <v>0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</row>
    <row r="50" spans="1:101" s="61" customFormat="1" ht="15">
      <c r="A50" s="100" t="s">
        <v>43</v>
      </c>
      <c r="B50" s="90" t="s">
        <v>33</v>
      </c>
      <c r="C50" s="89">
        <f>SUMPRODUCT(('Setare fisier'!$C$16:$N$16=$B$6)*('Setare fisier'!$A$18:$A$56=A50)*('Setare fisier'!$B$18:$B$56=B50)*('Setare fisier'!$C$18:$N$56))</f>
        <v>0</v>
      </c>
      <c r="D50" s="89"/>
      <c r="E50" s="89"/>
      <c r="F50" s="30">
        <f t="shared" si="2"/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</row>
    <row r="51" spans="1:101" s="61" customFormat="1" ht="15">
      <c r="A51" s="100" t="s">
        <v>43</v>
      </c>
      <c r="B51" s="90" t="s">
        <v>44</v>
      </c>
      <c r="C51" s="89">
        <f>SUMPRODUCT(('Setare fisier'!$C$16:$N$16=$B$6)*('Setare fisier'!$A$18:$A$56=A51)*('Setare fisier'!$B$18:$B$56=B51)*('Setare fisier'!$C$18:$N$56))</f>
        <v>0</v>
      </c>
      <c r="D51" s="89"/>
      <c r="E51" s="89"/>
      <c r="F51" s="30">
        <f t="shared" si="2"/>
        <v>0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</row>
    <row r="52" spans="1:101" s="61" customFormat="1" ht="15">
      <c r="A52" s="100" t="s">
        <v>43</v>
      </c>
      <c r="B52" s="90" t="s">
        <v>21</v>
      </c>
      <c r="C52" s="89">
        <f>SUMPRODUCT(('Setare fisier'!$C$16:$N$16=$B$6)*('Setare fisier'!$A$18:$A$56=A52)*('Setare fisier'!$B$18:$B$56=B52)*('Setare fisier'!$C$18:$N$56))</f>
        <v>0</v>
      </c>
      <c r="D52" s="89"/>
      <c r="E52" s="89"/>
      <c r="F52" s="30">
        <f t="shared" si="2"/>
        <v>0</v>
      </c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</row>
    <row r="53" spans="1:101" s="61" customFormat="1" ht="15">
      <c r="A53" s="98" t="s">
        <v>35</v>
      </c>
      <c r="B53" s="88" t="s">
        <v>36</v>
      </c>
      <c r="C53" s="89">
        <f>SUMPRODUCT(('Setare fisier'!$C$16:$N$16=$B$6)*('Setare fisier'!$A$18:$A$56=A53)*('Setare fisier'!$B$18:$B$56=B53)*('Setare fisier'!$C$18:$N$56))</f>
        <v>0</v>
      </c>
      <c r="D53" s="89"/>
      <c r="E53" s="89"/>
      <c r="F53" s="30">
        <f t="shared" si="2"/>
        <v>0</v>
      </c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</row>
    <row r="54" spans="1:101" s="61" customFormat="1" ht="15">
      <c r="A54" s="98" t="s">
        <v>35</v>
      </c>
      <c r="B54" s="88" t="s">
        <v>37</v>
      </c>
      <c r="C54" s="89">
        <f>SUMPRODUCT(('Setare fisier'!$C$16:$N$16=$B$6)*('Setare fisier'!$A$18:$A$56=A54)*('Setare fisier'!$B$18:$B$56=B54)*('Setare fisier'!$C$18:$N$56))</f>
        <v>0</v>
      </c>
      <c r="D54" s="89"/>
      <c r="E54" s="89"/>
      <c r="F54" s="30">
        <f t="shared" si="2"/>
        <v>0</v>
      </c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</row>
    <row r="55" spans="1:101" s="61" customFormat="1" ht="15">
      <c r="A55" s="98" t="s">
        <v>35</v>
      </c>
      <c r="B55" s="88" t="s">
        <v>21</v>
      </c>
      <c r="C55" s="89">
        <f>SUMPRODUCT(('Setare fisier'!$C$16:$N$16=$B$6)*('Setare fisier'!$A$18:$A$56=A55)*('Setare fisier'!$B$18:$B$56=B55)*('Setare fisier'!$C$18:$N$56))</f>
        <v>0</v>
      </c>
      <c r="D55" s="89"/>
      <c r="E55" s="89"/>
      <c r="F55" s="30">
        <f t="shared" si="2"/>
        <v>0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</row>
    <row r="56" spans="1:101" s="61" customFormat="1" ht="15">
      <c r="A56" s="99" t="s">
        <v>64</v>
      </c>
      <c r="B56" s="88" t="s">
        <v>138</v>
      </c>
      <c r="C56" s="89">
        <f>SUMPRODUCT(('Setare fisier'!$C$16:$N$16=$B$6)*('Setare fisier'!$A$18:$A$56=A56)*('Setare fisier'!$B$18:$B$56=B57)*('Setare fisier'!$C$18:$N$56))</f>
        <v>0</v>
      </c>
      <c r="D56" s="89"/>
      <c r="E56" s="89"/>
      <c r="F56" s="30">
        <f t="shared" si="2"/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</row>
    <row r="57" spans="1:101" s="61" customFormat="1" ht="15">
      <c r="A57" s="99" t="s">
        <v>64</v>
      </c>
      <c r="B57" s="88" t="s">
        <v>137</v>
      </c>
      <c r="C57" s="89">
        <f>SUMPRODUCT(('Setare fisier'!$C$16:$N$16=$B$6)*('Setare fisier'!$A$18:$A$56=A57)*('Setare fisier'!$B$18:$B$56=B58)*('Setare fisier'!$C$18:$N$56))</f>
        <v>0</v>
      </c>
      <c r="D57" s="89"/>
      <c r="E57" s="89"/>
      <c r="F57" s="30">
        <f t="shared" si="2"/>
        <v>0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</row>
    <row r="58" spans="1:101" s="61" customFormat="1" ht="15">
      <c r="A58" s="99" t="s">
        <v>64</v>
      </c>
      <c r="B58" s="88" t="s">
        <v>40</v>
      </c>
      <c r="C58" s="89">
        <f>SUMPRODUCT(('Setare fisier'!$C$16:$N$16=$B$6)*('Setare fisier'!$A$18:$A$56=A58)*('Setare fisier'!$B$18:$B$56=B58)*('Setare fisier'!$C$18:$N$56))</f>
        <v>0</v>
      </c>
      <c r="D58" s="89"/>
      <c r="E58" s="89"/>
      <c r="F58" s="30">
        <f t="shared" si="2"/>
        <v>0</v>
      </c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</row>
    <row r="59" spans="1:101" s="61" customFormat="1" ht="15">
      <c r="A59" s="100" t="s">
        <v>45</v>
      </c>
      <c r="B59" s="91" t="s">
        <v>41</v>
      </c>
      <c r="C59" s="89">
        <f>SUMPRODUCT(('Setare fisier'!$C$16:$N$16=$B$6)*('Setare fisier'!$A$18:$A$56=A59)*('Setare fisier'!$B$18:$B$56=B59)*('Setare fisier'!$C$18:$N$56))</f>
        <v>0</v>
      </c>
      <c r="D59" s="89"/>
      <c r="E59" s="89"/>
      <c r="F59" s="30">
        <f t="shared" si="2"/>
        <v>0</v>
      </c>
      <c r="G59" s="15"/>
      <c r="H59" s="29"/>
      <c r="I59" s="29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</row>
    <row r="60" spans="1:101" s="93" customFormat="1" ht="30">
      <c r="A60" s="100" t="s">
        <v>45</v>
      </c>
      <c r="B60" s="91" t="s">
        <v>96</v>
      </c>
      <c r="C60" s="89">
        <f>SUMPRODUCT(('Setare fisier'!$C$16:$N$16=$B$6)*('Setare fisier'!$A$18:$A$56=A60)*('Setare fisier'!$B$18:$B$56=B60)*('Setare fisier'!$C$18:$N$56))</f>
        <v>0</v>
      </c>
      <c r="D60" s="89"/>
      <c r="E60" s="89"/>
      <c r="F60" s="30">
        <f t="shared" si="2"/>
        <v>0</v>
      </c>
      <c r="G60" s="28"/>
      <c r="H60" s="29"/>
      <c r="I60" s="29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</row>
    <row r="61" spans="1:101" s="94" customFormat="1" ht="15.75">
      <c r="A61" s="187" t="s">
        <v>0</v>
      </c>
      <c r="B61" s="187"/>
      <c r="C61" s="92">
        <f>SUM(C22:C60)</f>
        <v>0</v>
      </c>
      <c r="D61" s="92">
        <f>SUM(D22:D60)</f>
        <v>0</v>
      </c>
      <c r="E61" s="92">
        <f>SUM(E22:E60)</f>
        <v>0</v>
      </c>
      <c r="F61" s="31">
        <f>SUM(F22:F60)</f>
        <v>0</v>
      </c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</row>
    <row r="62" spans="1:101" s="94" customFormat="1">
      <c r="B62" s="95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</row>
    <row r="63" spans="1:101" s="94" customFormat="1">
      <c r="B63" s="95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</row>
    <row r="64" spans="1:101" s="94" customFormat="1">
      <c r="B64" s="95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</row>
    <row r="65" spans="2:95" s="94" customFormat="1">
      <c r="B65" s="95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</row>
    <row r="66" spans="2:95" s="94" customFormat="1">
      <c r="B66" s="95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</row>
    <row r="67" spans="2:95" s="94" customFormat="1">
      <c r="B67" s="95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</row>
    <row r="68" spans="2:95" s="94" customFormat="1">
      <c r="B68" s="95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</row>
    <row r="69" spans="2:95" s="94" customFormat="1">
      <c r="B69" s="95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</row>
    <row r="70" spans="2:95" s="94" customFormat="1">
      <c r="B70" s="95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</row>
    <row r="71" spans="2:95" s="94" customFormat="1">
      <c r="B71" s="95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</row>
    <row r="72" spans="2:95" s="94" customFormat="1">
      <c r="B72" s="95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</row>
    <row r="73" spans="2:95" s="94" customFormat="1">
      <c r="B73" s="95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</row>
    <row r="74" spans="2:95" s="94" customFormat="1">
      <c r="B74" s="95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</row>
    <row r="75" spans="2:95" s="94" customFormat="1">
      <c r="B75" s="95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</row>
    <row r="76" spans="2:95" s="94" customFormat="1">
      <c r="B76" s="95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</row>
    <row r="77" spans="2:95" s="94" customFormat="1">
      <c r="B77" s="95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</row>
    <row r="78" spans="2:95" s="94" customFormat="1">
      <c r="B78" s="95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</row>
    <row r="79" spans="2:95" s="94" customFormat="1">
      <c r="B79" s="95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</row>
    <row r="80" spans="2:95" s="94" customFormat="1">
      <c r="B80" s="95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</row>
    <row r="81" spans="2:95" s="94" customFormat="1">
      <c r="B81" s="95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</row>
    <row r="82" spans="2:95" s="94" customFormat="1">
      <c r="B82" s="95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</row>
    <row r="83" spans="2:95" s="94" customFormat="1">
      <c r="B83" s="95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</row>
    <row r="84" spans="2:95" s="94" customFormat="1">
      <c r="B84" s="95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</row>
    <row r="85" spans="2:95" s="94" customFormat="1">
      <c r="B85" s="95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</row>
    <row r="86" spans="2:95" s="94" customFormat="1">
      <c r="B86" s="95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</row>
    <row r="87" spans="2:95" s="94" customFormat="1">
      <c r="B87" s="95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</row>
    <row r="88" spans="2:95" s="94" customFormat="1">
      <c r="B88" s="95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</row>
    <row r="89" spans="2:95" s="94" customFormat="1">
      <c r="B89" s="95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</row>
    <row r="90" spans="2:95" s="94" customFormat="1">
      <c r="B90" s="95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</row>
    <row r="91" spans="2:95" s="94" customFormat="1">
      <c r="B91" s="95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</row>
    <row r="92" spans="2:95" s="94" customFormat="1">
      <c r="B92" s="95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</row>
    <row r="93" spans="2:95" s="94" customFormat="1">
      <c r="B93" s="95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</row>
    <row r="94" spans="2:95" s="94" customFormat="1">
      <c r="B94" s="95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</row>
    <row r="95" spans="2:95" s="94" customFormat="1">
      <c r="B95" s="95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</row>
    <row r="96" spans="2:95" s="94" customFormat="1">
      <c r="B96" s="95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</row>
    <row r="97" spans="2:95" s="94" customFormat="1">
      <c r="B97" s="95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</row>
    <row r="98" spans="2:95" s="94" customFormat="1">
      <c r="B98" s="95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</row>
    <row r="99" spans="2:95" s="94" customFormat="1">
      <c r="B99" s="95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</row>
    <row r="100" spans="2:95" s="94" customFormat="1">
      <c r="B100" s="95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</row>
    <row r="101" spans="2:95" s="94" customFormat="1">
      <c r="B101" s="95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</row>
    <row r="102" spans="2:95" s="94" customFormat="1">
      <c r="B102" s="95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</row>
    <row r="103" spans="2:95" s="94" customFormat="1">
      <c r="B103" s="95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</row>
    <row r="104" spans="2:95" s="94" customFormat="1">
      <c r="B104" s="95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</row>
    <row r="105" spans="2:95" s="94" customFormat="1">
      <c r="B105" s="95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</row>
    <row r="106" spans="2:95" s="94" customFormat="1">
      <c r="B106" s="95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</row>
    <row r="107" spans="2:95" s="94" customFormat="1">
      <c r="B107" s="95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</row>
    <row r="108" spans="2:95" s="94" customFormat="1">
      <c r="B108" s="95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</row>
    <row r="109" spans="2:95" s="94" customFormat="1">
      <c r="B109" s="95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</row>
    <row r="110" spans="2:95" s="94" customFormat="1">
      <c r="B110" s="95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</row>
    <row r="111" spans="2:95" s="94" customFormat="1">
      <c r="B111" s="95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</row>
    <row r="112" spans="2:95" s="94" customFormat="1">
      <c r="B112" s="95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</row>
    <row r="113" spans="2:95" s="94" customFormat="1">
      <c r="B113" s="95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</row>
    <row r="114" spans="2:95" s="94" customFormat="1">
      <c r="B114" s="95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</row>
    <row r="115" spans="2:95" s="94" customFormat="1">
      <c r="B115" s="95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</row>
    <row r="116" spans="2:95" s="94" customFormat="1">
      <c r="B116" s="95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</row>
    <row r="117" spans="2:95" s="94" customFormat="1">
      <c r="B117" s="95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</row>
    <row r="118" spans="2:95" s="94" customFormat="1">
      <c r="B118" s="95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</row>
    <row r="119" spans="2:95" s="94" customFormat="1">
      <c r="B119" s="95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</row>
    <row r="120" spans="2:95" s="94" customFormat="1">
      <c r="B120" s="95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</row>
    <row r="121" spans="2:95" s="94" customFormat="1">
      <c r="B121" s="95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</row>
    <row r="122" spans="2:95" s="94" customFormat="1">
      <c r="B122" s="95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</row>
    <row r="123" spans="2:95" s="94" customFormat="1">
      <c r="B123" s="95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</row>
    <row r="124" spans="2:95" s="94" customFormat="1">
      <c r="B124" s="95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</row>
    <row r="125" spans="2:95" s="94" customFormat="1">
      <c r="B125" s="95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</row>
    <row r="126" spans="2:95" s="94" customFormat="1">
      <c r="B126" s="95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</row>
    <row r="127" spans="2:95" s="94" customFormat="1">
      <c r="B127" s="95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</row>
    <row r="128" spans="2:95" s="94" customFormat="1">
      <c r="B128" s="95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</row>
    <row r="129" spans="2:95" s="94" customFormat="1">
      <c r="B129" s="95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</row>
    <row r="130" spans="2:95" s="94" customFormat="1">
      <c r="B130" s="95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</row>
    <row r="131" spans="2:95" s="94" customFormat="1">
      <c r="B131" s="95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</row>
    <row r="132" spans="2:95" s="94" customFormat="1">
      <c r="B132" s="95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</row>
    <row r="133" spans="2:95" s="94" customFormat="1">
      <c r="B133" s="95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</row>
    <row r="134" spans="2:95" s="94" customFormat="1">
      <c r="B134" s="95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</row>
    <row r="135" spans="2:95" s="94" customFormat="1">
      <c r="B135" s="95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</row>
    <row r="136" spans="2:95" s="94" customFormat="1">
      <c r="B136" s="95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</row>
    <row r="137" spans="2:95" s="94" customFormat="1">
      <c r="B137" s="95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</row>
    <row r="138" spans="2:95" s="94" customFormat="1">
      <c r="B138" s="95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</row>
    <row r="139" spans="2:95" s="94" customFormat="1">
      <c r="B139" s="95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</row>
    <row r="140" spans="2:95" s="94" customFormat="1">
      <c r="B140" s="95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</row>
    <row r="141" spans="2:95" s="94" customFormat="1">
      <c r="B141" s="95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</row>
    <row r="142" spans="2:95" s="94" customFormat="1">
      <c r="B142" s="95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</row>
    <row r="143" spans="2:95" s="94" customFormat="1">
      <c r="B143" s="95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</row>
    <row r="144" spans="2:95" s="94" customFormat="1">
      <c r="B144" s="95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</row>
    <row r="145" spans="2:95" s="94" customFormat="1">
      <c r="B145" s="95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</row>
    <row r="146" spans="2:95" s="94" customFormat="1">
      <c r="B146" s="95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</row>
    <row r="147" spans="2:95" s="94" customFormat="1">
      <c r="B147" s="95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</row>
    <row r="148" spans="2:95" s="94" customFormat="1">
      <c r="B148" s="95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</row>
    <row r="149" spans="2:95" s="94" customFormat="1">
      <c r="B149" s="95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</row>
    <row r="150" spans="2:95" s="94" customFormat="1">
      <c r="B150" s="95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</row>
    <row r="151" spans="2:95" s="94" customFormat="1">
      <c r="B151" s="95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</row>
    <row r="152" spans="2:95" s="94" customFormat="1">
      <c r="B152" s="95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</row>
    <row r="153" spans="2:95" s="94" customFormat="1">
      <c r="B153" s="95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</row>
    <row r="154" spans="2:95" s="94" customFormat="1">
      <c r="B154" s="95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</row>
    <row r="155" spans="2:95" s="94" customFormat="1">
      <c r="B155" s="95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</row>
    <row r="156" spans="2:95" s="94" customFormat="1">
      <c r="B156" s="95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</row>
    <row r="157" spans="2:95" s="94" customFormat="1">
      <c r="B157" s="95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</row>
    <row r="158" spans="2:95" s="94" customFormat="1">
      <c r="B158" s="95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</row>
    <row r="159" spans="2:95" s="94" customFormat="1">
      <c r="B159" s="95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</row>
    <row r="160" spans="2:95" s="94" customFormat="1">
      <c r="B160" s="95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</row>
    <row r="161" spans="2:95" s="94" customFormat="1">
      <c r="B161" s="95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</row>
    <row r="162" spans="2:95" s="94" customFormat="1">
      <c r="B162" s="95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</row>
    <row r="163" spans="2:95" s="94" customFormat="1">
      <c r="B163" s="95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</row>
    <row r="164" spans="2:95" s="94" customFormat="1">
      <c r="B164" s="95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</row>
    <row r="165" spans="2:95" s="94" customFormat="1">
      <c r="B165" s="95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</row>
    <row r="166" spans="2:95" s="94" customFormat="1">
      <c r="B166" s="95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</row>
    <row r="167" spans="2:95" s="94" customFormat="1">
      <c r="B167" s="95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</row>
    <row r="168" spans="2:95" s="94" customFormat="1">
      <c r="B168" s="95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</row>
    <row r="169" spans="2:95" s="94" customFormat="1">
      <c r="B169" s="95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</row>
    <row r="170" spans="2:95" s="94" customFormat="1">
      <c r="B170" s="95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</row>
    <row r="171" spans="2:95" s="94" customFormat="1">
      <c r="B171" s="95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</row>
    <row r="172" spans="2:95" s="94" customFormat="1">
      <c r="B172" s="95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</row>
    <row r="173" spans="2:95" s="94" customFormat="1">
      <c r="B173" s="95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</row>
    <row r="174" spans="2:95" s="94" customFormat="1">
      <c r="B174" s="95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</row>
    <row r="175" spans="2:95" s="94" customFormat="1">
      <c r="B175" s="95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</row>
    <row r="176" spans="2:95" s="94" customFormat="1">
      <c r="B176" s="95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</row>
    <row r="177" spans="2:95" s="94" customFormat="1">
      <c r="B177" s="95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</row>
    <row r="178" spans="2:95" s="94" customFormat="1">
      <c r="B178" s="95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</row>
    <row r="179" spans="2:95" s="94" customFormat="1">
      <c r="B179" s="95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</row>
    <row r="180" spans="2:95" s="94" customFormat="1">
      <c r="B180" s="95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</row>
    <row r="181" spans="2:95" s="94" customFormat="1">
      <c r="B181" s="95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</row>
    <row r="182" spans="2:95" s="94" customFormat="1">
      <c r="B182" s="95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</row>
    <row r="183" spans="2:95" s="94" customFormat="1">
      <c r="B183" s="95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</row>
    <row r="184" spans="2:95" s="94" customFormat="1">
      <c r="B184" s="95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</row>
    <row r="185" spans="2:95" s="94" customFormat="1">
      <c r="B185" s="95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</row>
    <row r="186" spans="2:95" s="94" customFormat="1">
      <c r="B186" s="95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</row>
    <row r="187" spans="2:95" s="94" customFormat="1">
      <c r="B187" s="95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</row>
    <row r="188" spans="2:95" s="94" customFormat="1">
      <c r="B188" s="95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</row>
    <row r="189" spans="2:95" s="94" customFormat="1">
      <c r="B189" s="95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</row>
    <row r="190" spans="2:95" s="94" customFormat="1">
      <c r="B190" s="95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</row>
    <row r="191" spans="2:95" s="94" customFormat="1">
      <c r="B191" s="95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</row>
    <row r="192" spans="2:95" s="94" customFormat="1">
      <c r="B192" s="95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</row>
    <row r="193" spans="2:95" s="94" customFormat="1">
      <c r="B193" s="95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</row>
    <row r="194" spans="2:95" s="94" customFormat="1">
      <c r="B194" s="95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</row>
    <row r="195" spans="2:95" s="94" customFormat="1">
      <c r="B195" s="95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</row>
    <row r="196" spans="2:95" s="94" customFormat="1">
      <c r="B196" s="95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</row>
    <row r="197" spans="2:95" s="94" customFormat="1">
      <c r="B197" s="95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</row>
    <row r="198" spans="2:95" s="94" customFormat="1">
      <c r="B198" s="95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</row>
    <row r="199" spans="2:95" s="94" customFormat="1">
      <c r="B199" s="95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</row>
    <row r="200" spans="2:95" s="94" customFormat="1">
      <c r="B200" s="95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</row>
    <row r="201" spans="2:95" s="94" customFormat="1">
      <c r="B201" s="95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</row>
    <row r="202" spans="2:95" s="94" customFormat="1">
      <c r="B202" s="95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</row>
    <row r="203" spans="2:95" s="94" customFormat="1">
      <c r="B203" s="95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</row>
    <row r="204" spans="2:95" s="94" customFormat="1">
      <c r="B204" s="95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</row>
    <row r="205" spans="2:95" s="94" customFormat="1">
      <c r="B205" s="95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</row>
    <row r="206" spans="2:95" s="94" customFormat="1">
      <c r="B206" s="95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</row>
    <row r="207" spans="2:95" s="94" customFormat="1">
      <c r="B207" s="95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</row>
    <row r="208" spans="2:95" s="94" customFormat="1">
      <c r="B208" s="95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</row>
    <row r="209" spans="2:95" s="94" customFormat="1">
      <c r="B209" s="95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</row>
    <row r="210" spans="2:95" s="94" customFormat="1">
      <c r="B210" s="95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</row>
    <row r="211" spans="2:95" s="94" customFormat="1">
      <c r="B211" s="95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</row>
    <row r="212" spans="2:95" s="94" customFormat="1">
      <c r="B212" s="95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</row>
    <row r="213" spans="2:95" s="94" customFormat="1">
      <c r="B213" s="95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</row>
    <row r="214" spans="2:95" s="94" customFormat="1">
      <c r="B214" s="95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</row>
    <row r="215" spans="2:95" s="94" customFormat="1">
      <c r="B215" s="95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</row>
    <row r="216" spans="2:95" s="94" customFormat="1">
      <c r="B216" s="95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</row>
    <row r="217" spans="2:95" s="94" customFormat="1">
      <c r="B217" s="95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</row>
    <row r="218" spans="2:95" s="94" customFormat="1">
      <c r="B218" s="95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</row>
    <row r="219" spans="2:95" s="94" customFormat="1">
      <c r="B219" s="95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</row>
    <row r="220" spans="2:95" s="94" customFormat="1">
      <c r="B220" s="95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</row>
    <row r="221" spans="2:95" s="94" customFormat="1">
      <c r="B221" s="95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</row>
    <row r="222" spans="2:95" s="94" customFormat="1">
      <c r="B222" s="95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</row>
    <row r="223" spans="2:95" s="94" customFormat="1">
      <c r="B223" s="95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</row>
    <row r="224" spans="2:95" s="94" customFormat="1">
      <c r="B224" s="95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</row>
    <row r="225" spans="2:95" s="94" customFormat="1">
      <c r="B225" s="95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</row>
    <row r="226" spans="2:95" s="94" customFormat="1">
      <c r="B226" s="95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</row>
    <row r="227" spans="2:95" s="94" customFormat="1">
      <c r="B227" s="95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</row>
    <row r="228" spans="2:95" s="94" customFormat="1">
      <c r="B228" s="95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</row>
    <row r="229" spans="2:95" s="94" customFormat="1">
      <c r="B229" s="95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</row>
    <row r="230" spans="2:95" s="94" customFormat="1">
      <c r="B230" s="95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</row>
    <row r="231" spans="2:95" s="94" customFormat="1">
      <c r="B231" s="95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</row>
    <row r="232" spans="2:95" s="94" customFormat="1">
      <c r="B232" s="95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</row>
    <row r="233" spans="2:95" s="94" customFormat="1">
      <c r="B233" s="95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</row>
    <row r="234" spans="2:95" s="94" customFormat="1">
      <c r="B234" s="95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</row>
    <row r="235" spans="2:95" s="94" customFormat="1">
      <c r="B235" s="95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</row>
    <row r="236" spans="2:95" s="94" customFormat="1">
      <c r="B236" s="95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</row>
    <row r="237" spans="2:95" s="94" customFormat="1">
      <c r="B237" s="95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</row>
    <row r="238" spans="2:95" s="94" customFormat="1">
      <c r="B238" s="95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</row>
    <row r="239" spans="2:95" s="94" customFormat="1">
      <c r="B239" s="95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</row>
    <row r="240" spans="2:95" s="94" customFormat="1">
      <c r="B240" s="95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</row>
    <row r="241" spans="2:95" s="94" customFormat="1">
      <c r="B241" s="95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</row>
    <row r="242" spans="2:95" s="94" customFormat="1">
      <c r="B242" s="95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</row>
    <row r="243" spans="2:95" s="94" customFormat="1">
      <c r="B243" s="95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</row>
    <row r="244" spans="2:95" s="94" customFormat="1">
      <c r="B244" s="95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</row>
    <row r="245" spans="2:95" s="94" customFormat="1">
      <c r="B245" s="95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</row>
    <row r="246" spans="2:95" s="94" customFormat="1">
      <c r="B246" s="95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</row>
    <row r="247" spans="2:95" s="94" customFormat="1">
      <c r="B247" s="95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</row>
    <row r="248" spans="2:95" s="94" customFormat="1">
      <c r="B248" s="95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</row>
    <row r="249" spans="2:95" s="94" customFormat="1">
      <c r="B249" s="95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</row>
    <row r="250" spans="2:95" s="94" customFormat="1">
      <c r="B250" s="95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</row>
    <row r="251" spans="2:95" s="94" customFormat="1">
      <c r="B251" s="95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</row>
    <row r="252" spans="2:95" s="94" customFormat="1">
      <c r="B252" s="95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</row>
    <row r="253" spans="2:95" s="94" customFormat="1">
      <c r="B253" s="95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</row>
    <row r="254" spans="2:95" s="94" customFormat="1">
      <c r="B254" s="95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</row>
    <row r="255" spans="2:95" s="94" customFormat="1">
      <c r="B255" s="95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</row>
    <row r="256" spans="2:95" s="94" customFormat="1">
      <c r="B256" s="95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</row>
    <row r="257" spans="2:95" s="94" customFormat="1">
      <c r="B257" s="95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</row>
    <row r="258" spans="2:95" s="94" customFormat="1">
      <c r="B258" s="95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</row>
    <row r="259" spans="2:95" s="94" customFormat="1">
      <c r="B259" s="95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</row>
    <row r="260" spans="2:95" s="94" customFormat="1">
      <c r="B260" s="95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</row>
    <row r="261" spans="2:95" s="94" customFormat="1">
      <c r="B261" s="95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</row>
    <row r="262" spans="2:95" s="94" customFormat="1">
      <c r="B262" s="95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</row>
    <row r="263" spans="2:95" s="94" customFormat="1">
      <c r="B263" s="95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</row>
    <row r="264" spans="2:95" s="94" customFormat="1">
      <c r="B264" s="95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</row>
    <row r="265" spans="2:95" s="94" customFormat="1">
      <c r="B265" s="95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</row>
    <row r="266" spans="2:95" s="94" customFormat="1">
      <c r="B266" s="95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</row>
    <row r="267" spans="2:95" s="94" customFormat="1">
      <c r="B267" s="95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</row>
    <row r="268" spans="2:95" s="94" customFormat="1">
      <c r="B268" s="95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</row>
    <row r="269" spans="2:95" s="94" customFormat="1">
      <c r="B269" s="95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</row>
    <row r="270" spans="2:95" s="94" customFormat="1">
      <c r="B270" s="95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</row>
    <row r="271" spans="2:95" s="94" customFormat="1">
      <c r="B271" s="95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</row>
    <row r="272" spans="2:95" s="94" customFormat="1">
      <c r="B272" s="95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</row>
    <row r="273" spans="2:95" s="94" customFormat="1">
      <c r="B273" s="95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</row>
    <row r="274" spans="2:95" s="94" customFormat="1">
      <c r="B274" s="95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</row>
    <row r="275" spans="2:95" s="94" customFormat="1">
      <c r="B275" s="95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</row>
    <row r="276" spans="2:95" s="94" customFormat="1">
      <c r="B276" s="95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</row>
    <row r="277" spans="2:95" s="94" customFormat="1">
      <c r="B277" s="95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</row>
    <row r="278" spans="2:95" s="94" customFormat="1">
      <c r="B278" s="95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</row>
    <row r="279" spans="2:95" s="94" customFormat="1">
      <c r="B279" s="95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</row>
    <row r="280" spans="2:95" s="94" customFormat="1">
      <c r="B280" s="95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</row>
    <row r="281" spans="2:95" s="94" customFormat="1">
      <c r="B281" s="95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</row>
    <row r="282" spans="2:95" s="94" customFormat="1">
      <c r="B282" s="95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</row>
    <row r="283" spans="2:95" s="94" customFormat="1">
      <c r="B283" s="95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</row>
    <row r="284" spans="2:95" s="94" customFormat="1">
      <c r="B284" s="95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</row>
    <row r="285" spans="2:95" s="94" customFormat="1">
      <c r="B285" s="95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</row>
    <row r="286" spans="2:95" s="94" customFormat="1">
      <c r="B286" s="95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</row>
    <row r="287" spans="2:95" s="94" customFormat="1">
      <c r="B287" s="95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</row>
    <row r="288" spans="2:95" s="94" customFormat="1">
      <c r="B288" s="95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</row>
    <row r="289" spans="1:95" s="94" customFormat="1">
      <c r="B289" s="95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</row>
    <row r="290" spans="1:95" s="94" customFormat="1">
      <c r="B290" s="95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</row>
    <row r="291" spans="1:95" s="94" customFormat="1">
      <c r="B291" s="95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</row>
    <row r="292" spans="1:95" s="94" customFormat="1">
      <c r="B292" s="95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</row>
    <row r="293" spans="1:95" s="94" customFormat="1">
      <c r="B293" s="95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</row>
    <row r="294" spans="1:95" s="94" customFormat="1">
      <c r="B294" s="95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</row>
    <row r="295" spans="1:95" s="94" customFormat="1">
      <c r="B295" s="95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</row>
    <row r="296" spans="1:95" s="94" customFormat="1">
      <c r="B296" s="95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</row>
    <row r="297" spans="1:95" s="94" customFormat="1">
      <c r="B297" s="95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</row>
    <row r="298" spans="1:95" s="94" customFormat="1">
      <c r="B298" s="95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</row>
    <row r="299" spans="1:95" s="94" customFormat="1">
      <c r="B299" s="95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</row>
    <row r="300" spans="1:95" s="94" customFormat="1">
      <c r="B300" s="95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</row>
    <row r="301" spans="1:95" s="94" customFormat="1">
      <c r="B301" s="95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</row>
    <row r="302" spans="1:95" s="94" customFormat="1">
      <c r="B302" s="95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</row>
    <row r="303" spans="1:95" s="94" customFormat="1">
      <c r="B303" s="95"/>
      <c r="F303" s="29"/>
      <c r="G303" s="29"/>
      <c r="H303" s="7"/>
      <c r="I303" s="7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</row>
    <row r="304" spans="1:95">
      <c r="A304" s="94"/>
      <c r="B304" s="95"/>
      <c r="C304" s="94"/>
      <c r="D304" s="94"/>
      <c r="E304" s="94"/>
      <c r="F304" s="29"/>
    </row>
  </sheetData>
  <autoFilter ref="A20:F20"/>
  <dataConsolidate/>
  <mergeCells count="10">
    <mergeCell ref="A14:B14"/>
    <mergeCell ref="A15:B15"/>
    <mergeCell ref="A16:B16"/>
    <mergeCell ref="A17:B17"/>
    <mergeCell ref="A61:B61"/>
    <mergeCell ref="A13:B13"/>
    <mergeCell ref="A8:B8"/>
    <mergeCell ref="A9:B9"/>
    <mergeCell ref="A10:B10"/>
    <mergeCell ref="A11:B11"/>
  </mergeCells>
  <conditionalFormatting sqref="F14:F17">
    <cfRule type="iconSet" priority="3">
      <iconSet iconSet="3Symbols2" reverse="1">
        <cfvo type="percent" val="0"/>
        <cfvo type="num" val="0"/>
        <cfvo type="num" val="0" gte="0"/>
      </iconSet>
    </cfRule>
  </conditionalFormatting>
  <conditionalFormatting sqref="F61">
    <cfRule type="iconSet" priority="2">
      <iconSet iconSet="3Symbols2">
        <cfvo type="percent" val="0"/>
        <cfvo type="num" val="0"/>
        <cfvo type="num" val="0"/>
      </iconSet>
    </cfRule>
  </conditionalFormatting>
  <conditionalFormatting sqref="F56:F57">
    <cfRule type="iconSet" priority="1">
      <iconSet iconSet="3Symbols2">
        <cfvo type="percent" val="0"/>
        <cfvo type="num" val="0"/>
        <cfvo type="num" val="0"/>
      </iconSet>
    </cfRule>
  </conditionalFormatting>
  <conditionalFormatting sqref="F6 F14:F17 F9:F11 F21:F60">
    <cfRule type="iconSet" priority="19">
      <iconSet iconSet="3Symbols2">
        <cfvo type="percent" val="0"/>
        <cfvo type="num" val="0"/>
        <cfvo type="num" val="0"/>
      </iconSet>
    </cfRule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3"/>
  <dimension ref="A1:CW303"/>
  <sheetViews>
    <sheetView workbookViewId="0">
      <pane ySplit="6" topLeftCell="A7" activePane="bottomLeft" state="frozen"/>
      <selection activeCell="A25" sqref="A25"/>
      <selection pane="bottomLeft" activeCell="A25" sqref="A25"/>
    </sheetView>
  </sheetViews>
  <sheetFormatPr defaultRowHeight="12.75"/>
  <cols>
    <col min="1" max="1" width="20.75" style="96" bestFit="1" customWidth="1"/>
    <col min="2" max="2" width="19.25" style="97" bestFit="1" customWidth="1"/>
    <col min="3" max="3" width="8.75" style="96" bestFit="1" customWidth="1"/>
    <col min="4" max="4" width="14.625" style="96" bestFit="1" customWidth="1"/>
    <col min="5" max="5" width="12.375" style="96" bestFit="1" customWidth="1"/>
    <col min="6" max="6" width="11" style="7" customWidth="1"/>
    <col min="7" max="7" width="9" style="7"/>
    <col min="8" max="8" width="20.75" style="7" customWidth="1"/>
    <col min="9" max="9" width="9" style="7" customWidth="1"/>
    <col min="10" max="46" width="9" style="7"/>
    <col min="47" max="95" width="9" style="1"/>
    <col min="96" max="16384" width="9" style="96"/>
  </cols>
  <sheetData>
    <row r="1" spans="1:101" s="59" customFormat="1">
      <c r="A1" s="64"/>
      <c r="B1" s="60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</row>
    <row r="2" spans="1:101" s="59" customFormat="1">
      <c r="B2" s="60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1" s="59" customFormat="1">
      <c r="B3" s="60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1" s="59" customFormat="1">
      <c r="B4" s="6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</row>
    <row r="5" spans="1:101" s="61" customFormat="1" ht="15.75">
      <c r="A5" s="23"/>
      <c r="B5" s="56"/>
      <c r="C5" s="24" t="s">
        <v>3</v>
      </c>
      <c r="D5" s="24" t="str">
        <f>CONCATENATE("Realizat ",'Setare fisier'!$B$6)</f>
        <v xml:space="preserve">Realizat </v>
      </c>
      <c r="E5" s="24" t="str">
        <f>CONCATENATE("Realizat ",'Setare fisier'!$C$6)</f>
        <v xml:space="preserve">Realizat </v>
      </c>
      <c r="F5" s="25" t="s">
        <v>4</v>
      </c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</row>
    <row r="6" spans="1:101" s="64" customFormat="1" ht="15.75">
      <c r="A6" s="105" t="s">
        <v>2</v>
      </c>
      <c r="B6" s="105" t="s">
        <v>111</v>
      </c>
      <c r="C6" s="62">
        <f>C11</f>
        <v>0</v>
      </c>
      <c r="D6" s="62">
        <f>D11</f>
        <v>0</v>
      </c>
      <c r="E6" s="62">
        <f>E11</f>
        <v>0</v>
      </c>
      <c r="F6" s="63">
        <f>F11</f>
        <v>0</v>
      </c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</row>
    <row r="7" spans="1:101" s="61" customFormat="1" ht="15">
      <c r="A7" s="65"/>
      <c r="B7" s="66"/>
      <c r="C7" s="67"/>
      <c r="D7" s="16"/>
      <c r="E7" s="16"/>
      <c r="F7" s="26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</row>
    <row r="8" spans="1:101" s="61" customFormat="1" ht="15.75">
      <c r="A8" s="213" t="s">
        <v>5</v>
      </c>
      <c r="B8" s="213"/>
      <c r="C8" s="68" t="s">
        <v>3</v>
      </c>
      <c r="D8" s="68" t="s">
        <v>93</v>
      </c>
      <c r="E8" s="68" t="s">
        <v>93</v>
      </c>
      <c r="F8" s="69" t="s">
        <v>4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</row>
    <row r="9" spans="1:101" s="61" customFormat="1" ht="15">
      <c r="A9" s="190" t="s">
        <v>6</v>
      </c>
      <c r="B9" s="190"/>
      <c r="C9" s="70">
        <f>C17</f>
        <v>0</v>
      </c>
      <c r="D9" s="70">
        <f>D17</f>
        <v>0</v>
      </c>
      <c r="E9" s="70">
        <f>E17</f>
        <v>0</v>
      </c>
      <c r="F9" s="71">
        <f>C9-D9-E9</f>
        <v>0</v>
      </c>
      <c r="G9" s="174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</row>
    <row r="10" spans="1:101" s="61" customFormat="1" ht="15">
      <c r="A10" s="190" t="s">
        <v>7</v>
      </c>
      <c r="B10" s="190"/>
      <c r="C10" s="70">
        <f>C61</f>
        <v>0</v>
      </c>
      <c r="D10" s="70">
        <f>D61</f>
        <v>0</v>
      </c>
      <c r="E10" s="70">
        <f>E61</f>
        <v>0</v>
      </c>
      <c r="F10" s="71">
        <f>C10-D10-E10</f>
        <v>0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</row>
    <row r="11" spans="1:101" s="61" customFormat="1" ht="15">
      <c r="A11" s="190" t="s">
        <v>8</v>
      </c>
      <c r="B11" s="190"/>
      <c r="C11" s="72">
        <f>C9-C10</f>
        <v>0</v>
      </c>
      <c r="D11" s="72">
        <f>D9-D10</f>
        <v>0</v>
      </c>
      <c r="E11" s="72">
        <f>E9-E10</f>
        <v>0</v>
      </c>
      <c r="F11" s="73">
        <f>F9-F10</f>
        <v>0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</row>
    <row r="12" spans="1:101" s="61" customFormat="1" ht="18.75">
      <c r="A12" s="65"/>
      <c r="B12" s="57"/>
      <c r="C12" s="19"/>
      <c r="D12" s="16"/>
      <c r="E12" s="16"/>
      <c r="F12" s="26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</row>
    <row r="13" spans="1:101" s="61" customFormat="1" ht="15.75">
      <c r="A13" s="212" t="s">
        <v>9</v>
      </c>
      <c r="B13" s="212"/>
      <c r="C13" s="74" t="s">
        <v>3</v>
      </c>
      <c r="D13" s="74" t="s">
        <v>93</v>
      </c>
      <c r="E13" s="74" t="s">
        <v>93</v>
      </c>
      <c r="F13" s="75" t="s">
        <v>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</row>
    <row r="14" spans="1:101" s="61" customFormat="1" ht="15">
      <c r="A14" s="190" t="s">
        <v>13</v>
      </c>
      <c r="B14" s="191"/>
      <c r="C14" s="106">
        <f>HLOOKUP($B$6,'Setare fisier'!$A$8:$N$11,MATCH(A14,'Setare fisier'!$A$8:$A$11,0),0)</f>
        <v>0</v>
      </c>
      <c r="D14" s="76"/>
      <c r="E14" s="76"/>
      <c r="F14" s="77">
        <f>C14-D14-E14</f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</row>
    <row r="15" spans="1:101" s="61" customFormat="1" ht="15">
      <c r="A15" s="190" t="s">
        <v>14</v>
      </c>
      <c r="B15" s="191"/>
      <c r="C15" s="106">
        <f>HLOOKUP($B$6,'Setare fisier'!$A$8:$N$11,MATCH(A15,'Setare fisier'!$A$8:$A$11,0),0)</f>
        <v>0</v>
      </c>
      <c r="D15" s="76"/>
      <c r="E15" s="76"/>
      <c r="F15" s="77">
        <f>C15-D15-E15</f>
        <v>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</row>
    <row r="16" spans="1:101" s="61" customFormat="1" ht="15" customHeight="1">
      <c r="A16" s="190" t="s">
        <v>15</v>
      </c>
      <c r="B16" s="191"/>
      <c r="C16" s="106">
        <f>HLOOKUP($B$6,'Setare fisier'!$A$8:$N$11,MATCH(A16,'Setare fisier'!$A$8:$A$11,0),0)</f>
        <v>0</v>
      </c>
      <c r="D16" s="76"/>
      <c r="E16" s="76"/>
      <c r="F16" s="77">
        <f>C16-D16-E16</f>
        <v>0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</row>
    <row r="17" spans="1:101" s="61" customFormat="1" ht="15.75">
      <c r="A17" s="214"/>
      <c r="B17" s="214"/>
      <c r="C17" s="78">
        <f>SUM(C14:C16)</f>
        <v>0</v>
      </c>
      <c r="D17" s="78">
        <f>SUM(D14:D16)</f>
        <v>0</v>
      </c>
      <c r="E17" s="78">
        <f>SUM(E14:E16)</f>
        <v>0</v>
      </c>
      <c r="F17" s="79">
        <f>SUM(F14:F16)</f>
        <v>0</v>
      </c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</row>
    <row r="18" spans="1:101" s="61" customFormat="1" ht="18.75">
      <c r="A18" s="18"/>
      <c r="B18" s="58"/>
      <c r="C18" s="16"/>
      <c r="D18" s="17"/>
      <c r="E18" s="20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</row>
    <row r="19" spans="1:101" s="61" customFormat="1" ht="15.75">
      <c r="A19" s="80" t="s">
        <v>10</v>
      </c>
      <c r="B19" s="81"/>
      <c r="C19" s="80"/>
      <c r="D19" s="80"/>
      <c r="E19" s="82"/>
      <c r="F19" s="82"/>
      <c r="G19" s="83"/>
      <c r="H19" s="80" t="s">
        <v>46</v>
      </c>
      <c r="I19" s="80"/>
      <c r="J19" s="83"/>
      <c r="K19" s="83"/>
      <c r="L19" s="83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</row>
    <row r="20" spans="1:101" s="64" customFormat="1" ht="15" customHeight="1">
      <c r="A20" s="84" t="s">
        <v>62</v>
      </c>
      <c r="B20" s="85" t="s">
        <v>63</v>
      </c>
      <c r="C20" s="86" t="s">
        <v>3</v>
      </c>
      <c r="D20" s="24" t="str">
        <f>CONCATENATE("Realizat ",'Setare fisier'!$B$6)</f>
        <v xml:space="preserve">Realizat </v>
      </c>
      <c r="E20" s="24" t="str">
        <f>CONCATENATE("Realizat ",'Setare fisier'!$C$6)</f>
        <v xml:space="preserve">Realizat </v>
      </c>
      <c r="F20" s="86" t="s">
        <v>4</v>
      </c>
      <c r="G20" s="15"/>
      <c r="H20" s="87" t="s">
        <v>62</v>
      </c>
      <c r="I20" s="87" t="s">
        <v>0</v>
      </c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</row>
    <row r="21" spans="1:101" s="61" customFormat="1" ht="15">
      <c r="A21" s="100" t="s">
        <v>11</v>
      </c>
      <c r="B21" s="88" t="s">
        <v>139</v>
      </c>
      <c r="C21" s="89">
        <f>SUMPRODUCT(('Setare fisier'!$C$16:$N$16=$B$6)*('Setare fisier'!$A$18:$A$56=A21)*('Setare fisier'!$B$18:$B$56=B21)*('Setare fisier'!$C$18:$N$56))</f>
        <v>0</v>
      </c>
      <c r="D21" s="89"/>
      <c r="E21" s="89"/>
      <c r="F21" s="30">
        <f t="shared" ref="F21:F32" si="0">C21-D21-E21</f>
        <v>0</v>
      </c>
      <c r="G21" s="15"/>
      <c r="H21" s="173" t="s">
        <v>11</v>
      </c>
      <c r="I21" s="32">
        <f t="shared" ref="I21:I30" si="1">SUMIF(A:A,H23,D:D)+SUMIF(A:A,H23,E:E)</f>
        <v>0</v>
      </c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</row>
    <row r="22" spans="1:101" s="61" customFormat="1" ht="15">
      <c r="A22" s="100" t="s">
        <v>11</v>
      </c>
      <c r="B22" s="88" t="s">
        <v>12</v>
      </c>
      <c r="C22" s="89">
        <f>SUMPRODUCT(('Setare fisier'!$C$16:$N$16=$B$6)*('Setare fisier'!$A$18:$A$56=A22)*('Setare fisier'!$B$18:$B$56=B22)*('Setare fisier'!$C$18:$N$56))</f>
        <v>0</v>
      </c>
      <c r="D22" s="89"/>
      <c r="E22" s="89"/>
      <c r="F22" s="30">
        <f t="shared" si="0"/>
        <v>0</v>
      </c>
      <c r="G22" s="15"/>
      <c r="H22" s="173" t="s">
        <v>97</v>
      </c>
      <c r="I22" s="32">
        <f t="shared" si="1"/>
        <v>0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</row>
    <row r="23" spans="1:101" s="61" customFormat="1" ht="15">
      <c r="A23" s="100" t="s">
        <v>11</v>
      </c>
      <c r="B23" s="88" t="s">
        <v>16</v>
      </c>
      <c r="C23" s="89">
        <f>SUMPRODUCT(('Setare fisier'!$C$16:$N$16=$B$6)*('Setare fisier'!$A$18:$A$56=A23)*('Setare fisier'!$B$18:$B$56=B23)*('Setare fisier'!$C$18:$N$56))</f>
        <v>0</v>
      </c>
      <c r="D23" s="89"/>
      <c r="E23" s="89"/>
      <c r="F23" s="30">
        <f t="shared" si="0"/>
        <v>0</v>
      </c>
      <c r="G23" s="15"/>
      <c r="H23" s="172" t="s">
        <v>61</v>
      </c>
      <c r="I23" s="32">
        <f t="shared" si="1"/>
        <v>0</v>
      </c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</row>
    <row r="24" spans="1:101" s="61" customFormat="1" ht="15">
      <c r="A24" s="100" t="s">
        <v>11</v>
      </c>
      <c r="B24" s="88" t="s">
        <v>17</v>
      </c>
      <c r="C24" s="89">
        <f>SUMPRODUCT(('Setare fisier'!$C$16:$N$16=$B$6)*('Setare fisier'!$A$18:$A$56=A24)*('Setare fisier'!$B$18:$B$56=B24)*('Setare fisier'!$C$18:$N$56))</f>
        <v>0</v>
      </c>
      <c r="D24" s="89"/>
      <c r="E24" s="89"/>
      <c r="F24" s="30">
        <f t="shared" si="0"/>
        <v>0</v>
      </c>
      <c r="G24" s="15"/>
      <c r="H24" s="172" t="s">
        <v>23</v>
      </c>
      <c r="I24" s="32">
        <f t="shared" si="1"/>
        <v>0</v>
      </c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</row>
    <row r="25" spans="1:101" s="61" customFormat="1" ht="30">
      <c r="A25" s="100" t="s">
        <v>11</v>
      </c>
      <c r="B25" s="88" t="s">
        <v>18</v>
      </c>
      <c r="C25" s="89">
        <f>SUMPRODUCT(('Setare fisier'!$C$16:$N$16=$B$6)*('Setare fisier'!$A$18:$A$56=A25)*('Setare fisier'!$B$18:$B$56=B25)*('Setare fisier'!$C$18:$N$56))</f>
        <v>0</v>
      </c>
      <c r="D25" s="89"/>
      <c r="E25" s="89"/>
      <c r="F25" s="30">
        <f t="shared" si="0"/>
        <v>0</v>
      </c>
      <c r="G25" s="15"/>
      <c r="H25" s="172" t="s">
        <v>42</v>
      </c>
      <c r="I25" s="32">
        <f t="shared" si="1"/>
        <v>0</v>
      </c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</row>
    <row r="26" spans="1:101" s="61" customFormat="1" ht="15">
      <c r="A26" s="100" t="s">
        <v>11</v>
      </c>
      <c r="B26" s="88" t="s">
        <v>19</v>
      </c>
      <c r="C26" s="89">
        <f>SUMPRODUCT(('Setare fisier'!$C$16:$N$16=$B$6)*('Setare fisier'!$A$18:$A$56=A26)*('Setare fisier'!$B$18:$B$56=B26)*('Setare fisier'!$C$18:$N$56))</f>
        <v>0</v>
      </c>
      <c r="D26" s="89"/>
      <c r="E26" s="89"/>
      <c r="F26" s="30">
        <f t="shared" si="0"/>
        <v>0</v>
      </c>
      <c r="G26" s="15"/>
      <c r="H26" s="172" t="s">
        <v>31</v>
      </c>
      <c r="I26" s="32">
        <f t="shared" si="1"/>
        <v>0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</row>
    <row r="27" spans="1:101" s="61" customFormat="1" ht="15">
      <c r="A27" s="100" t="s">
        <v>11</v>
      </c>
      <c r="B27" s="88" t="s">
        <v>20</v>
      </c>
      <c r="C27" s="89">
        <f>SUMPRODUCT(('Setare fisier'!$C$16:$N$16=$B$6)*('Setare fisier'!$A$18:$A$56=A27)*('Setare fisier'!$B$18:$B$56=B27)*('Setare fisier'!$C$18:$N$56))</f>
        <v>0</v>
      </c>
      <c r="D27" s="89"/>
      <c r="E27" s="89"/>
      <c r="F27" s="30">
        <f t="shared" si="0"/>
        <v>0</v>
      </c>
      <c r="G27" s="15"/>
      <c r="H27" s="172" t="s">
        <v>43</v>
      </c>
      <c r="I27" s="32">
        <f t="shared" si="1"/>
        <v>0</v>
      </c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</row>
    <row r="28" spans="1:101" s="61" customFormat="1" ht="15">
      <c r="A28" s="100" t="s">
        <v>11</v>
      </c>
      <c r="B28" s="88" t="s">
        <v>39</v>
      </c>
      <c r="C28" s="89">
        <f>SUMPRODUCT(('Setare fisier'!$C$16:$N$16=$B$6)*('Setare fisier'!$A$18:$A$56=A28)*('Setare fisier'!$B$18:$B$56=B28)*('Setare fisier'!$C$18:$N$56))</f>
        <v>0</v>
      </c>
      <c r="D28" s="89"/>
      <c r="E28" s="89"/>
      <c r="F28" s="30">
        <f t="shared" si="0"/>
        <v>0</v>
      </c>
      <c r="G28" s="15"/>
      <c r="H28" s="172" t="s">
        <v>35</v>
      </c>
      <c r="I28" s="32">
        <f t="shared" si="1"/>
        <v>0</v>
      </c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</row>
    <row r="29" spans="1:101" s="61" customFormat="1" ht="15">
      <c r="A29" s="100" t="s">
        <v>11</v>
      </c>
      <c r="B29" s="88" t="s">
        <v>21</v>
      </c>
      <c r="C29" s="89">
        <f>SUMPRODUCT(('Setare fisier'!$C$16:$N$16=$B$6)*('Setare fisier'!$A$18:$A$56=A29)*('Setare fisier'!$B$18:$B$56=B29)*('Setare fisier'!$C$18:$N$56))</f>
        <v>0</v>
      </c>
      <c r="D29" s="89"/>
      <c r="E29" s="89"/>
      <c r="F29" s="30">
        <f t="shared" si="0"/>
        <v>0</v>
      </c>
      <c r="G29" s="15"/>
      <c r="H29" s="172" t="s">
        <v>64</v>
      </c>
      <c r="I29" s="32">
        <f t="shared" si="1"/>
        <v>0</v>
      </c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</row>
    <row r="30" spans="1:101" s="61" customFormat="1" ht="30">
      <c r="A30" s="98" t="s">
        <v>97</v>
      </c>
      <c r="B30" s="88" t="s">
        <v>98</v>
      </c>
      <c r="C30" s="89">
        <f>SUMPRODUCT(('Setare fisier'!$C$16:$N$16=$B$6)*('Setare fisier'!$A$18:$A$56=A30)*('Setare fisier'!$B$18:$B$56=B30)*('Setare fisier'!$C$18:$N$56))</f>
        <v>0</v>
      </c>
      <c r="D30" s="89"/>
      <c r="E30" s="89"/>
      <c r="F30" s="30">
        <f t="shared" si="0"/>
        <v>0</v>
      </c>
      <c r="G30" s="15"/>
      <c r="H30" s="172" t="s">
        <v>45</v>
      </c>
      <c r="I30" s="32">
        <f t="shared" si="1"/>
        <v>0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</row>
    <row r="31" spans="1:101" s="61" customFormat="1" ht="15" customHeight="1">
      <c r="A31" s="98" t="s">
        <v>97</v>
      </c>
      <c r="B31" s="88" t="s">
        <v>99</v>
      </c>
      <c r="C31" s="89">
        <f>SUMPRODUCT(('Setare fisier'!$C$16:$N$16=$B$6)*('Setare fisier'!$A$18:$A$56=A31)*('Setare fisier'!$B$18:$B$56=B31)*('Setare fisier'!$C$18:$N$56))</f>
        <v>0</v>
      </c>
      <c r="D31" s="89"/>
      <c r="E31" s="89"/>
      <c r="F31" s="30">
        <f t="shared" si="0"/>
        <v>0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</row>
    <row r="32" spans="1:101" s="61" customFormat="1" ht="30">
      <c r="A32" s="99" t="s">
        <v>61</v>
      </c>
      <c r="B32" s="88" t="s">
        <v>94</v>
      </c>
      <c r="C32" s="89">
        <f>SUMPRODUCT(('Setare fisier'!$C$16:$N$16=$B$6)*('Setare fisier'!$A$18:$A$56=A32)*('Setare fisier'!$B$18:$B$56=B32)*('Setare fisier'!$C$18:$N$56))</f>
        <v>0</v>
      </c>
      <c r="D32" s="89"/>
      <c r="E32" s="89"/>
      <c r="F32" s="30">
        <f t="shared" si="0"/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</row>
    <row r="33" spans="1:101" s="61" customFormat="1" ht="15">
      <c r="A33" s="99" t="s">
        <v>61</v>
      </c>
      <c r="B33" s="88" t="s">
        <v>22</v>
      </c>
      <c r="C33" s="89">
        <f>SUMPRODUCT(('Setare fisier'!$C$16:$N$16=$B$6)*('Setare fisier'!$A$18:$A$56=A33)*('Setare fisier'!$B$18:$B$56=B33)*('Setare fisier'!$C$18:$N$56))</f>
        <v>0</v>
      </c>
      <c r="D33" s="89"/>
      <c r="E33" s="89"/>
      <c r="F33" s="30">
        <f>C33-D33-E33</f>
        <v>0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</row>
    <row r="34" spans="1:101" s="61" customFormat="1" ht="15">
      <c r="A34" s="99" t="s">
        <v>61</v>
      </c>
      <c r="B34" s="88" t="s">
        <v>38</v>
      </c>
      <c r="C34" s="89">
        <f>SUMPRODUCT(('Setare fisier'!$C$16:$N$16=$B$6)*('Setare fisier'!$A$18:$A$56=A34)*('Setare fisier'!$B$18:$B$56=B34)*('Setare fisier'!$C$18:$N$56))</f>
        <v>0</v>
      </c>
      <c r="D34" s="89"/>
      <c r="E34" s="89"/>
      <c r="F34" s="30">
        <f>C34-D34-E34</f>
        <v>0</v>
      </c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</row>
    <row r="35" spans="1:101" s="61" customFormat="1" ht="15">
      <c r="A35" s="99" t="s">
        <v>61</v>
      </c>
      <c r="B35" s="88" t="s">
        <v>21</v>
      </c>
      <c r="C35" s="89">
        <f>SUMPRODUCT(('Setare fisier'!$C$16:$N$16=$B$6)*('Setare fisier'!$A$18:$A$56=A35)*('Setare fisier'!$B$18:$B$56=B35)*('Setare fisier'!$C$18:$N$56))</f>
        <v>0</v>
      </c>
      <c r="D35" s="89"/>
      <c r="E35" s="89"/>
      <c r="F35" s="30">
        <f>C35-D35-E35</f>
        <v>0</v>
      </c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</row>
    <row r="36" spans="1:101" s="61" customFormat="1" ht="15">
      <c r="A36" s="100" t="s">
        <v>23</v>
      </c>
      <c r="B36" s="88" t="s">
        <v>24</v>
      </c>
      <c r="C36" s="89">
        <f>SUMPRODUCT(('Setare fisier'!$C$16:$N$16=$B$6)*('Setare fisier'!$A$18:$A$56=A36)*('Setare fisier'!$B$18:$B$56=B36)*('Setare fisier'!$C$18:$N$56))</f>
        <v>0</v>
      </c>
      <c r="D36" s="89"/>
      <c r="E36" s="89"/>
      <c r="F36" s="30">
        <f>C36-D36-E36</f>
        <v>0</v>
      </c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</row>
    <row r="37" spans="1:101" s="61" customFormat="1" ht="15">
      <c r="A37" s="100" t="s">
        <v>23</v>
      </c>
      <c r="B37" s="88" t="s">
        <v>95</v>
      </c>
      <c r="C37" s="89">
        <f>SUMPRODUCT(('Setare fisier'!$C$16:$N$16=$B$6)*('Setare fisier'!$A$18:$A$56=A37)*('Setare fisier'!$B$18:$B$56=B37)*('Setare fisier'!$C$18:$N$56))</f>
        <v>0</v>
      </c>
      <c r="D37" s="89"/>
      <c r="E37" s="89"/>
      <c r="F37" s="30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</row>
    <row r="38" spans="1:101" s="61" customFormat="1" ht="15">
      <c r="A38" s="100" t="s">
        <v>23</v>
      </c>
      <c r="B38" s="88" t="s">
        <v>25</v>
      </c>
      <c r="C38" s="89">
        <f>SUMPRODUCT(('Setare fisier'!$C$16:$N$16=$B$6)*('Setare fisier'!$A$18:$A$56=A38)*('Setare fisier'!$B$18:$B$56=B38)*('Setare fisier'!$C$18:$N$56))</f>
        <v>0</v>
      </c>
      <c r="D38" s="89"/>
      <c r="E38" s="89"/>
      <c r="F38" s="30">
        <f t="shared" ref="F38:F60" si="2">C38-D38-E38</f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</row>
    <row r="39" spans="1:101" s="61" customFormat="1" ht="15">
      <c r="A39" s="100" t="s">
        <v>23</v>
      </c>
      <c r="B39" s="88" t="s">
        <v>26</v>
      </c>
      <c r="C39" s="89">
        <f>SUMPRODUCT(('Setare fisier'!$C$16:$N$16=$B$6)*('Setare fisier'!$A$18:$A$56=A39)*('Setare fisier'!$B$18:$B$56=B39)*('Setare fisier'!$C$18:$N$56))</f>
        <v>0</v>
      </c>
      <c r="D39" s="89"/>
      <c r="E39" s="89"/>
      <c r="F39" s="30">
        <f t="shared" si="2"/>
        <v>0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</row>
    <row r="40" spans="1:101" s="61" customFormat="1" ht="15">
      <c r="A40" s="100" t="s">
        <v>23</v>
      </c>
      <c r="B40" s="88" t="s">
        <v>27</v>
      </c>
      <c r="C40" s="89">
        <f>SUMPRODUCT(('Setare fisier'!$C$16:$N$16=$B$6)*('Setare fisier'!$A$18:$A$56=A40)*('Setare fisier'!$B$18:$B$56=B40)*('Setare fisier'!$C$18:$N$56))</f>
        <v>0</v>
      </c>
      <c r="D40" s="89"/>
      <c r="E40" s="89"/>
      <c r="F40" s="30">
        <f t="shared" si="2"/>
        <v>0</v>
      </c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</row>
    <row r="41" spans="1:101" s="61" customFormat="1" ht="15">
      <c r="A41" s="101" t="s">
        <v>42</v>
      </c>
      <c r="B41" s="88" t="s">
        <v>28</v>
      </c>
      <c r="C41" s="89">
        <f>SUMPRODUCT(('Setare fisier'!$C$16:$N$16=$B$6)*('Setare fisier'!$A$18:$A$56=A41)*('Setare fisier'!$B$18:$B$56=B41)*('Setare fisier'!$C$18:$N$56))</f>
        <v>0</v>
      </c>
      <c r="D41" s="89"/>
      <c r="E41" s="89"/>
      <c r="F41" s="30">
        <f t="shared" si="2"/>
        <v>0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</row>
    <row r="42" spans="1:101" s="61" customFormat="1" ht="15">
      <c r="A42" s="101" t="s">
        <v>42</v>
      </c>
      <c r="B42" s="88" t="s">
        <v>29</v>
      </c>
      <c r="C42" s="89">
        <f>SUMPRODUCT(('Setare fisier'!$C$16:$N$16=$B$6)*('Setare fisier'!$A$18:$A$56=A42)*('Setare fisier'!$B$18:$B$56=B42)*('Setare fisier'!$C$18:$N$56))</f>
        <v>0</v>
      </c>
      <c r="D42" s="89"/>
      <c r="E42" s="89"/>
      <c r="F42" s="30">
        <f t="shared" si="2"/>
        <v>0</v>
      </c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</row>
    <row r="43" spans="1:101" s="61" customFormat="1" ht="15">
      <c r="A43" s="101" t="s">
        <v>42</v>
      </c>
      <c r="B43" s="88" t="s">
        <v>30</v>
      </c>
      <c r="C43" s="89">
        <f>SUMPRODUCT(('Setare fisier'!$C$16:$N$16=$B$6)*('Setare fisier'!$A$18:$A$56=A43)*('Setare fisier'!$B$18:$B$56=B43)*('Setare fisier'!$C$18:$N$56))</f>
        <v>0</v>
      </c>
      <c r="D43" s="89"/>
      <c r="E43" s="89"/>
      <c r="F43" s="30">
        <f t="shared" si="2"/>
        <v>0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</row>
    <row r="44" spans="1:101" s="61" customFormat="1" ht="15">
      <c r="A44" s="99" t="s">
        <v>31</v>
      </c>
      <c r="B44" s="88" t="s">
        <v>1</v>
      </c>
      <c r="C44" s="89">
        <f>SUMPRODUCT(('Setare fisier'!$C$16:$N$16=$B$6)*('Setare fisier'!$A$18:$A$56=A44)*('Setare fisier'!$B$18:$B$56=B44)*('Setare fisier'!$C$18:$N$56))</f>
        <v>0</v>
      </c>
      <c r="D44" s="89"/>
      <c r="E44" s="89"/>
      <c r="F44" s="30">
        <f t="shared" si="2"/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</row>
    <row r="45" spans="1:101" s="61" customFormat="1" ht="15">
      <c r="A45" s="99" t="s">
        <v>31</v>
      </c>
      <c r="B45" s="88" t="s">
        <v>32</v>
      </c>
      <c r="C45" s="89">
        <f>SUMPRODUCT(('Setare fisier'!$C$16:$N$16=$B$6)*('Setare fisier'!$A$18:$A$56=A45)*('Setare fisier'!$B$18:$B$56=B45)*('Setare fisier'!$C$18:$N$56))</f>
        <v>0</v>
      </c>
      <c r="D45" s="89"/>
      <c r="E45" s="89"/>
      <c r="F45" s="30">
        <f t="shared" si="2"/>
        <v>0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</row>
    <row r="46" spans="1:101" s="61" customFormat="1" ht="15">
      <c r="A46" s="99" t="s">
        <v>31</v>
      </c>
      <c r="B46" s="88" t="s">
        <v>33</v>
      </c>
      <c r="C46" s="89">
        <f>SUMPRODUCT(('Setare fisier'!$C$16:$N$16=$B$6)*('Setare fisier'!$A$18:$A$56=A46)*('Setare fisier'!$B$18:$B$56=B46)*('Setare fisier'!$C$18:$N$56))</f>
        <v>0</v>
      </c>
      <c r="D46" s="89"/>
      <c r="E46" s="89"/>
      <c r="F46" s="30">
        <f t="shared" si="2"/>
        <v>0</v>
      </c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</row>
    <row r="47" spans="1:101" s="61" customFormat="1" ht="15">
      <c r="A47" s="99" t="s">
        <v>31</v>
      </c>
      <c r="B47" s="88" t="s">
        <v>34</v>
      </c>
      <c r="C47" s="89">
        <f>SUMPRODUCT(('Setare fisier'!$C$16:$N$16=$B$6)*('Setare fisier'!$A$18:$A$56=A47)*('Setare fisier'!$B$18:$B$56=B47)*('Setare fisier'!$C$18:$N$56))</f>
        <v>0</v>
      </c>
      <c r="D47" s="89"/>
      <c r="E47" s="89"/>
      <c r="F47" s="30">
        <f t="shared" si="2"/>
        <v>0</v>
      </c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</row>
    <row r="48" spans="1:101" s="61" customFormat="1" ht="15">
      <c r="A48" s="99" t="s">
        <v>31</v>
      </c>
      <c r="B48" s="88" t="s">
        <v>21</v>
      </c>
      <c r="C48" s="89">
        <f>SUMPRODUCT(('Setare fisier'!$C$16:$N$16=$B$6)*('Setare fisier'!$A$18:$A$56=A48)*('Setare fisier'!$B$18:$B$56=B48)*('Setare fisier'!$C$18:$N$56))</f>
        <v>0</v>
      </c>
      <c r="D48" s="89"/>
      <c r="E48" s="89"/>
      <c r="F48" s="30">
        <f t="shared" si="2"/>
        <v>0</v>
      </c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</row>
    <row r="49" spans="1:101" s="61" customFormat="1" ht="15">
      <c r="A49" s="100" t="s">
        <v>43</v>
      </c>
      <c r="B49" s="90" t="s">
        <v>1</v>
      </c>
      <c r="C49" s="89">
        <f>SUMPRODUCT(('Setare fisier'!$C$16:$N$16=$B$6)*('Setare fisier'!$A$18:$A$56=A49)*('Setare fisier'!$B$18:$B$56=B49)*('Setare fisier'!$C$18:$N$56))</f>
        <v>0</v>
      </c>
      <c r="D49" s="89"/>
      <c r="E49" s="89"/>
      <c r="F49" s="30">
        <f t="shared" si="2"/>
        <v>0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</row>
    <row r="50" spans="1:101" s="61" customFormat="1" ht="15">
      <c r="A50" s="100" t="s">
        <v>43</v>
      </c>
      <c r="B50" s="90" t="s">
        <v>33</v>
      </c>
      <c r="C50" s="89">
        <f>SUMPRODUCT(('Setare fisier'!$C$16:$N$16=$B$6)*('Setare fisier'!$A$18:$A$56=A50)*('Setare fisier'!$B$18:$B$56=B50)*('Setare fisier'!$C$18:$N$56))</f>
        <v>0</v>
      </c>
      <c r="D50" s="89"/>
      <c r="E50" s="89"/>
      <c r="F50" s="30">
        <f t="shared" si="2"/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</row>
    <row r="51" spans="1:101" s="61" customFormat="1" ht="15">
      <c r="A51" s="100" t="s">
        <v>43</v>
      </c>
      <c r="B51" s="90" t="s">
        <v>44</v>
      </c>
      <c r="C51" s="89">
        <f>SUMPRODUCT(('Setare fisier'!$C$16:$N$16=$B$6)*('Setare fisier'!$A$18:$A$56=A51)*('Setare fisier'!$B$18:$B$56=B51)*('Setare fisier'!$C$18:$N$56))</f>
        <v>0</v>
      </c>
      <c r="D51" s="89"/>
      <c r="E51" s="89"/>
      <c r="F51" s="30">
        <f t="shared" si="2"/>
        <v>0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</row>
    <row r="52" spans="1:101" s="61" customFormat="1" ht="15">
      <c r="A52" s="100" t="s">
        <v>43</v>
      </c>
      <c r="B52" s="90" t="s">
        <v>21</v>
      </c>
      <c r="C52" s="89">
        <f>SUMPRODUCT(('Setare fisier'!$C$16:$N$16=$B$6)*('Setare fisier'!$A$18:$A$56=A52)*('Setare fisier'!$B$18:$B$56=B52)*('Setare fisier'!$C$18:$N$56))</f>
        <v>0</v>
      </c>
      <c r="D52" s="89"/>
      <c r="E52" s="89"/>
      <c r="F52" s="30">
        <f t="shared" si="2"/>
        <v>0</v>
      </c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</row>
    <row r="53" spans="1:101" s="61" customFormat="1" ht="15">
      <c r="A53" s="98" t="s">
        <v>35</v>
      </c>
      <c r="B53" s="88" t="s">
        <v>36</v>
      </c>
      <c r="C53" s="89">
        <f>SUMPRODUCT(('Setare fisier'!$C$16:$N$16=$B$6)*('Setare fisier'!$A$18:$A$56=A53)*('Setare fisier'!$B$18:$B$56=B53)*('Setare fisier'!$C$18:$N$56))</f>
        <v>0</v>
      </c>
      <c r="D53" s="89"/>
      <c r="E53" s="89"/>
      <c r="F53" s="30">
        <f t="shared" si="2"/>
        <v>0</v>
      </c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</row>
    <row r="54" spans="1:101" s="61" customFormat="1" ht="15">
      <c r="A54" s="98" t="s">
        <v>35</v>
      </c>
      <c r="B54" s="88" t="s">
        <v>37</v>
      </c>
      <c r="C54" s="89">
        <f>SUMPRODUCT(('Setare fisier'!$C$16:$N$16=$B$6)*('Setare fisier'!$A$18:$A$56=A54)*('Setare fisier'!$B$18:$B$56=B54)*('Setare fisier'!$C$18:$N$56))</f>
        <v>0</v>
      </c>
      <c r="D54" s="89"/>
      <c r="E54" s="89"/>
      <c r="F54" s="30">
        <f t="shared" si="2"/>
        <v>0</v>
      </c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</row>
    <row r="55" spans="1:101" s="61" customFormat="1" ht="15">
      <c r="A55" s="98" t="s">
        <v>35</v>
      </c>
      <c r="B55" s="88" t="s">
        <v>21</v>
      </c>
      <c r="C55" s="89">
        <f>SUMPRODUCT(('Setare fisier'!$C$16:$N$16=$B$6)*('Setare fisier'!$A$18:$A$56=A55)*('Setare fisier'!$B$18:$B$56=B55)*('Setare fisier'!$C$18:$N$56))</f>
        <v>0</v>
      </c>
      <c r="D55" s="89"/>
      <c r="E55" s="89"/>
      <c r="F55" s="30">
        <f t="shared" si="2"/>
        <v>0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</row>
    <row r="56" spans="1:101" s="61" customFormat="1" ht="15">
      <c r="A56" s="99" t="s">
        <v>64</v>
      </c>
      <c r="B56" s="88" t="s">
        <v>138</v>
      </c>
      <c r="C56" s="89">
        <f>SUMPRODUCT(('Setare fisier'!$C$16:$N$16=$B$6)*('Setare fisier'!$A$18:$A$56=A56)*('Setare fisier'!$B$18:$B$56=B57)*('Setare fisier'!$C$18:$N$56))</f>
        <v>0</v>
      </c>
      <c r="D56" s="89"/>
      <c r="E56" s="89"/>
      <c r="F56" s="30">
        <f t="shared" si="2"/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</row>
    <row r="57" spans="1:101" s="61" customFormat="1" ht="15">
      <c r="A57" s="99" t="s">
        <v>64</v>
      </c>
      <c r="B57" s="88" t="s">
        <v>137</v>
      </c>
      <c r="C57" s="89">
        <f>SUMPRODUCT(('Setare fisier'!$C$16:$N$16=$B$6)*('Setare fisier'!$A$18:$A$56=A57)*('Setare fisier'!$B$18:$B$56=B58)*('Setare fisier'!$C$18:$N$56))</f>
        <v>0</v>
      </c>
      <c r="D57" s="89"/>
      <c r="E57" s="89"/>
      <c r="F57" s="30">
        <f t="shared" si="2"/>
        <v>0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</row>
    <row r="58" spans="1:101" s="61" customFormat="1" ht="15">
      <c r="A58" s="99" t="s">
        <v>64</v>
      </c>
      <c r="B58" s="88" t="s">
        <v>40</v>
      </c>
      <c r="C58" s="89">
        <f>SUMPRODUCT(('Setare fisier'!$C$16:$N$16=$B$6)*('Setare fisier'!$A$18:$A$56=A58)*('Setare fisier'!$B$18:$B$56=B58)*('Setare fisier'!$C$18:$N$56))</f>
        <v>0</v>
      </c>
      <c r="D58" s="89"/>
      <c r="E58" s="89"/>
      <c r="F58" s="30">
        <f t="shared" si="2"/>
        <v>0</v>
      </c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</row>
    <row r="59" spans="1:101" s="61" customFormat="1" ht="15">
      <c r="A59" s="100" t="s">
        <v>45</v>
      </c>
      <c r="B59" s="91" t="s">
        <v>41</v>
      </c>
      <c r="C59" s="89">
        <f>SUMPRODUCT(('Setare fisier'!$C$16:$N$16=$B$6)*('Setare fisier'!$A$18:$A$56=A59)*('Setare fisier'!$B$18:$B$56=B59)*('Setare fisier'!$C$18:$N$56))</f>
        <v>0</v>
      </c>
      <c r="D59" s="89"/>
      <c r="E59" s="89"/>
      <c r="F59" s="30">
        <f t="shared" si="2"/>
        <v>0</v>
      </c>
      <c r="G59" s="15"/>
      <c r="H59" s="29"/>
      <c r="I59" s="29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</row>
    <row r="60" spans="1:101" s="93" customFormat="1" ht="30">
      <c r="A60" s="100" t="s">
        <v>45</v>
      </c>
      <c r="B60" s="91" t="s">
        <v>96</v>
      </c>
      <c r="C60" s="89">
        <f>SUMPRODUCT(('Setare fisier'!$C$16:$N$16=$B$6)*('Setare fisier'!$A$18:$A$56=A60)*('Setare fisier'!$B$18:$B$56=B60)*('Setare fisier'!$C$18:$N$56))</f>
        <v>0</v>
      </c>
      <c r="D60" s="89"/>
      <c r="E60" s="89"/>
      <c r="F60" s="30">
        <f t="shared" si="2"/>
        <v>0</v>
      </c>
      <c r="G60" s="28"/>
      <c r="H60" s="29"/>
      <c r="I60" s="29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</row>
    <row r="61" spans="1:101" s="94" customFormat="1" ht="15.75">
      <c r="A61" s="187" t="s">
        <v>0</v>
      </c>
      <c r="B61" s="187"/>
      <c r="C61" s="92">
        <f>SUM(C22:C60)</f>
        <v>0</v>
      </c>
      <c r="D61" s="92">
        <f>SUM(D22:D60)</f>
        <v>0</v>
      </c>
      <c r="E61" s="92">
        <f>SUM(E22:E60)</f>
        <v>0</v>
      </c>
      <c r="F61" s="31">
        <f>SUM(F22:F60)</f>
        <v>0</v>
      </c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</row>
    <row r="62" spans="1:101" s="94" customFormat="1">
      <c r="B62" s="95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</row>
    <row r="63" spans="1:101" s="94" customFormat="1">
      <c r="B63" s="95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</row>
    <row r="64" spans="1:101" s="94" customFormat="1">
      <c r="B64" s="95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</row>
    <row r="65" spans="2:95" s="94" customFormat="1">
      <c r="B65" s="95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</row>
    <row r="66" spans="2:95" s="94" customFormat="1">
      <c r="B66" s="95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</row>
    <row r="67" spans="2:95" s="94" customFormat="1">
      <c r="B67" s="95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</row>
    <row r="68" spans="2:95" s="94" customFormat="1">
      <c r="B68" s="95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</row>
    <row r="69" spans="2:95" s="94" customFormat="1">
      <c r="B69" s="95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</row>
    <row r="70" spans="2:95" s="94" customFormat="1">
      <c r="B70" s="95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</row>
    <row r="71" spans="2:95" s="94" customFormat="1">
      <c r="B71" s="95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</row>
    <row r="72" spans="2:95" s="94" customFormat="1">
      <c r="B72" s="95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</row>
    <row r="73" spans="2:95" s="94" customFormat="1">
      <c r="B73" s="95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</row>
    <row r="74" spans="2:95" s="94" customFormat="1">
      <c r="B74" s="95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</row>
    <row r="75" spans="2:95" s="94" customFormat="1">
      <c r="B75" s="95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</row>
    <row r="76" spans="2:95" s="94" customFormat="1">
      <c r="B76" s="95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</row>
    <row r="77" spans="2:95" s="94" customFormat="1">
      <c r="B77" s="95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</row>
    <row r="78" spans="2:95" s="94" customFormat="1">
      <c r="B78" s="95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</row>
    <row r="79" spans="2:95" s="94" customFormat="1">
      <c r="B79" s="95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</row>
    <row r="80" spans="2:95" s="94" customFormat="1">
      <c r="B80" s="95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</row>
    <row r="81" spans="2:95" s="94" customFormat="1">
      <c r="B81" s="95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</row>
    <row r="82" spans="2:95" s="94" customFormat="1">
      <c r="B82" s="95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</row>
    <row r="83" spans="2:95" s="94" customFormat="1">
      <c r="B83" s="95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</row>
    <row r="84" spans="2:95" s="94" customFormat="1">
      <c r="B84" s="95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</row>
    <row r="85" spans="2:95" s="94" customFormat="1">
      <c r="B85" s="95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</row>
    <row r="86" spans="2:95" s="94" customFormat="1">
      <c r="B86" s="95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</row>
    <row r="87" spans="2:95" s="94" customFormat="1">
      <c r="B87" s="95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</row>
    <row r="88" spans="2:95" s="94" customFormat="1">
      <c r="B88" s="95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</row>
    <row r="89" spans="2:95" s="94" customFormat="1">
      <c r="B89" s="95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</row>
    <row r="90" spans="2:95" s="94" customFormat="1">
      <c r="B90" s="95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</row>
    <row r="91" spans="2:95" s="94" customFormat="1">
      <c r="B91" s="95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</row>
    <row r="92" spans="2:95" s="94" customFormat="1">
      <c r="B92" s="95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</row>
    <row r="93" spans="2:95" s="94" customFormat="1">
      <c r="B93" s="95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</row>
    <row r="94" spans="2:95" s="94" customFormat="1">
      <c r="B94" s="95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</row>
    <row r="95" spans="2:95" s="94" customFormat="1">
      <c r="B95" s="95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</row>
    <row r="96" spans="2:95" s="94" customFormat="1">
      <c r="B96" s="95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</row>
    <row r="97" spans="2:95" s="94" customFormat="1">
      <c r="B97" s="95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</row>
    <row r="98" spans="2:95" s="94" customFormat="1">
      <c r="B98" s="95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</row>
    <row r="99" spans="2:95" s="94" customFormat="1">
      <c r="B99" s="95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</row>
    <row r="100" spans="2:95" s="94" customFormat="1">
      <c r="B100" s="95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</row>
    <row r="101" spans="2:95" s="94" customFormat="1">
      <c r="B101" s="95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</row>
    <row r="102" spans="2:95" s="94" customFormat="1">
      <c r="B102" s="95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</row>
    <row r="103" spans="2:95" s="94" customFormat="1">
      <c r="B103" s="95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</row>
    <row r="104" spans="2:95" s="94" customFormat="1">
      <c r="B104" s="95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</row>
    <row r="105" spans="2:95" s="94" customFormat="1">
      <c r="B105" s="95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</row>
    <row r="106" spans="2:95" s="94" customFormat="1">
      <c r="B106" s="95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</row>
    <row r="107" spans="2:95" s="94" customFormat="1">
      <c r="B107" s="95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</row>
    <row r="108" spans="2:95" s="94" customFormat="1">
      <c r="B108" s="95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</row>
    <row r="109" spans="2:95" s="94" customFormat="1">
      <c r="B109" s="95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</row>
    <row r="110" spans="2:95" s="94" customFormat="1">
      <c r="B110" s="95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</row>
    <row r="111" spans="2:95" s="94" customFormat="1">
      <c r="B111" s="95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</row>
    <row r="112" spans="2:95" s="94" customFormat="1">
      <c r="B112" s="95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</row>
    <row r="113" spans="2:95" s="94" customFormat="1">
      <c r="B113" s="95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</row>
    <row r="114" spans="2:95" s="94" customFormat="1">
      <c r="B114" s="95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</row>
    <row r="115" spans="2:95" s="94" customFormat="1">
      <c r="B115" s="95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</row>
    <row r="116" spans="2:95" s="94" customFormat="1">
      <c r="B116" s="95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</row>
    <row r="117" spans="2:95" s="94" customFormat="1">
      <c r="B117" s="95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</row>
    <row r="118" spans="2:95" s="94" customFormat="1">
      <c r="B118" s="95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</row>
    <row r="119" spans="2:95" s="94" customFormat="1">
      <c r="B119" s="95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</row>
    <row r="120" spans="2:95" s="94" customFormat="1">
      <c r="B120" s="95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</row>
    <row r="121" spans="2:95" s="94" customFormat="1">
      <c r="B121" s="95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</row>
    <row r="122" spans="2:95" s="94" customFormat="1">
      <c r="B122" s="95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</row>
    <row r="123" spans="2:95" s="94" customFormat="1">
      <c r="B123" s="95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</row>
    <row r="124" spans="2:95" s="94" customFormat="1">
      <c r="B124" s="95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</row>
    <row r="125" spans="2:95" s="94" customFormat="1">
      <c r="B125" s="95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</row>
    <row r="126" spans="2:95" s="94" customFormat="1">
      <c r="B126" s="95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</row>
    <row r="127" spans="2:95" s="94" customFormat="1">
      <c r="B127" s="95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</row>
    <row r="128" spans="2:95" s="94" customFormat="1">
      <c r="B128" s="95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</row>
    <row r="129" spans="2:95" s="94" customFormat="1">
      <c r="B129" s="95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</row>
    <row r="130" spans="2:95" s="94" customFormat="1">
      <c r="B130" s="95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</row>
    <row r="131" spans="2:95" s="94" customFormat="1">
      <c r="B131" s="95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</row>
    <row r="132" spans="2:95" s="94" customFormat="1">
      <c r="B132" s="95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</row>
    <row r="133" spans="2:95" s="94" customFormat="1">
      <c r="B133" s="95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</row>
    <row r="134" spans="2:95" s="94" customFormat="1">
      <c r="B134" s="95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</row>
    <row r="135" spans="2:95" s="94" customFormat="1">
      <c r="B135" s="95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</row>
    <row r="136" spans="2:95" s="94" customFormat="1">
      <c r="B136" s="95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</row>
    <row r="137" spans="2:95" s="94" customFormat="1">
      <c r="B137" s="95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</row>
    <row r="138" spans="2:95" s="94" customFormat="1">
      <c r="B138" s="95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</row>
    <row r="139" spans="2:95" s="94" customFormat="1">
      <c r="B139" s="95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</row>
    <row r="140" spans="2:95" s="94" customFormat="1">
      <c r="B140" s="95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</row>
    <row r="141" spans="2:95" s="94" customFormat="1">
      <c r="B141" s="95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</row>
    <row r="142" spans="2:95" s="94" customFormat="1">
      <c r="B142" s="95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</row>
    <row r="143" spans="2:95" s="94" customFormat="1">
      <c r="B143" s="95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</row>
    <row r="144" spans="2:95" s="94" customFormat="1">
      <c r="B144" s="95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</row>
    <row r="145" spans="2:95" s="94" customFormat="1">
      <c r="B145" s="95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</row>
    <row r="146" spans="2:95" s="94" customFormat="1">
      <c r="B146" s="95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</row>
    <row r="147" spans="2:95" s="94" customFormat="1">
      <c r="B147" s="95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</row>
    <row r="148" spans="2:95" s="94" customFormat="1">
      <c r="B148" s="95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</row>
    <row r="149" spans="2:95" s="94" customFormat="1">
      <c r="B149" s="95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</row>
    <row r="150" spans="2:95" s="94" customFormat="1">
      <c r="B150" s="95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</row>
    <row r="151" spans="2:95" s="94" customFormat="1">
      <c r="B151" s="95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</row>
    <row r="152" spans="2:95" s="94" customFormat="1">
      <c r="B152" s="95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</row>
    <row r="153" spans="2:95" s="94" customFormat="1">
      <c r="B153" s="95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</row>
    <row r="154" spans="2:95" s="94" customFormat="1">
      <c r="B154" s="95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</row>
    <row r="155" spans="2:95" s="94" customFormat="1">
      <c r="B155" s="95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</row>
    <row r="156" spans="2:95" s="94" customFormat="1">
      <c r="B156" s="95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</row>
    <row r="157" spans="2:95" s="94" customFormat="1">
      <c r="B157" s="95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</row>
    <row r="158" spans="2:95" s="94" customFormat="1">
      <c r="B158" s="95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</row>
    <row r="159" spans="2:95" s="94" customFormat="1">
      <c r="B159" s="95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</row>
    <row r="160" spans="2:95" s="94" customFormat="1">
      <c r="B160" s="95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</row>
    <row r="161" spans="2:95" s="94" customFormat="1">
      <c r="B161" s="95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</row>
    <row r="162" spans="2:95" s="94" customFormat="1">
      <c r="B162" s="95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</row>
    <row r="163" spans="2:95" s="94" customFormat="1">
      <c r="B163" s="95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</row>
    <row r="164" spans="2:95" s="94" customFormat="1">
      <c r="B164" s="95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</row>
    <row r="165" spans="2:95" s="94" customFormat="1">
      <c r="B165" s="95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</row>
    <row r="166" spans="2:95" s="94" customFormat="1">
      <c r="B166" s="95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</row>
    <row r="167" spans="2:95" s="94" customFormat="1">
      <c r="B167" s="95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</row>
    <row r="168" spans="2:95" s="94" customFormat="1">
      <c r="B168" s="95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</row>
    <row r="169" spans="2:95" s="94" customFormat="1">
      <c r="B169" s="95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</row>
    <row r="170" spans="2:95" s="94" customFormat="1">
      <c r="B170" s="95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</row>
    <row r="171" spans="2:95" s="94" customFormat="1">
      <c r="B171" s="95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</row>
    <row r="172" spans="2:95" s="94" customFormat="1">
      <c r="B172" s="95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</row>
    <row r="173" spans="2:95" s="94" customFormat="1">
      <c r="B173" s="95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</row>
    <row r="174" spans="2:95" s="94" customFormat="1">
      <c r="B174" s="95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</row>
    <row r="175" spans="2:95" s="94" customFormat="1">
      <c r="B175" s="95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</row>
    <row r="176" spans="2:95" s="94" customFormat="1">
      <c r="B176" s="95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</row>
    <row r="177" spans="2:95" s="94" customFormat="1">
      <c r="B177" s="95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</row>
    <row r="178" spans="2:95" s="94" customFormat="1">
      <c r="B178" s="95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</row>
    <row r="179" spans="2:95" s="94" customFormat="1">
      <c r="B179" s="95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</row>
    <row r="180" spans="2:95" s="94" customFormat="1">
      <c r="B180" s="95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</row>
    <row r="181" spans="2:95" s="94" customFormat="1">
      <c r="B181" s="95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</row>
    <row r="182" spans="2:95" s="94" customFormat="1">
      <c r="B182" s="95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</row>
    <row r="183" spans="2:95" s="94" customFormat="1">
      <c r="B183" s="95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</row>
    <row r="184" spans="2:95" s="94" customFormat="1">
      <c r="B184" s="95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</row>
    <row r="185" spans="2:95" s="94" customFormat="1">
      <c r="B185" s="95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</row>
    <row r="186" spans="2:95" s="94" customFormat="1">
      <c r="B186" s="95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</row>
    <row r="187" spans="2:95" s="94" customFormat="1">
      <c r="B187" s="95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</row>
    <row r="188" spans="2:95" s="94" customFormat="1">
      <c r="B188" s="95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</row>
    <row r="189" spans="2:95" s="94" customFormat="1">
      <c r="B189" s="95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</row>
    <row r="190" spans="2:95" s="94" customFormat="1">
      <c r="B190" s="95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</row>
    <row r="191" spans="2:95" s="94" customFormat="1">
      <c r="B191" s="95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</row>
    <row r="192" spans="2:95" s="94" customFormat="1">
      <c r="B192" s="95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</row>
    <row r="193" spans="2:95" s="94" customFormat="1">
      <c r="B193" s="95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</row>
    <row r="194" spans="2:95" s="94" customFormat="1">
      <c r="B194" s="95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</row>
    <row r="195" spans="2:95" s="94" customFormat="1">
      <c r="B195" s="95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</row>
    <row r="196" spans="2:95" s="94" customFormat="1">
      <c r="B196" s="95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</row>
    <row r="197" spans="2:95" s="94" customFormat="1">
      <c r="B197" s="95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</row>
    <row r="198" spans="2:95" s="94" customFormat="1">
      <c r="B198" s="95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</row>
    <row r="199" spans="2:95" s="94" customFormat="1">
      <c r="B199" s="95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</row>
    <row r="200" spans="2:95" s="94" customFormat="1">
      <c r="B200" s="95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</row>
    <row r="201" spans="2:95" s="94" customFormat="1">
      <c r="B201" s="95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</row>
    <row r="202" spans="2:95" s="94" customFormat="1">
      <c r="B202" s="95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</row>
    <row r="203" spans="2:95" s="94" customFormat="1">
      <c r="B203" s="95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</row>
    <row r="204" spans="2:95" s="94" customFormat="1">
      <c r="B204" s="95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</row>
    <row r="205" spans="2:95" s="94" customFormat="1">
      <c r="B205" s="95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</row>
    <row r="206" spans="2:95" s="94" customFormat="1">
      <c r="B206" s="95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</row>
    <row r="207" spans="2:95" s="94" customFormat="1">
      <c r="B207" s="95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</row>
    <row r="208" spans="2:95" s="94" customFormat="1">
      <c r="B208" s="95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</row>
    <row r="209" spans="2:95" s="94" customFormat="1">
      <c r="B209" s="95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</row>
    <row r="210" spans="2:95" s="94" customFormat="1">
      <c r="B210" s="95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</row>
    <row r="211" spans="2:95" s="94" customFormat="1">
      <c r="B211" s="95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</row>
    <row r="212" spans="2:95" s="94" customFormat="1">
      <c r="B212" s="95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</row>
    <row r="213" spans="2:95" s="94" customFormat="1">
      <c r="B213" s="95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</row>
    <row r="214" spans="2:95" s="94" customFormat="1">
      <c r="B214" s="95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</row>
    <row r="215" spans="2:95" s="94" customFormat="1">
      <c r="B215" s="95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</row>
    <row r="216" spans="2:95" s="94" customFormat="1">
      <c r="B216" s="95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</row>
    <row r="217" spans="2:95" s="94" customFormat="1">
      <c r="B217" s="95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</row>
    <row r="218" spans="2:95" s="94" customFormat="1">
      <c r="B218" s="95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</row>
    <row r="219" spans="2:95" s="94" customFormat="1">
      <c r="B219" s="95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</row>
    <row r="220" spans="2:95" s="94" customFormat="1">
      <c r="B220" s="95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</row>
    <row r="221" spans="2:95" s="94" customFormat="1">
      <c r="B221" s="95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</row>
    <row r="222" spans="2:95" s="94" customFormat="1">
      <c r="B222" s="95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</row>
    <row r="223" spans="2:95" s="94" customFormat="1">
      <c r="B223" s="95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</row>
    <row r="224" spans="2:95" s="94" customFormat="1">
      <c r="B224" s="95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</row>
    <row r="225" spans="2:95" s="94" customFormat="1">
      <c r="B225" s="95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</row>
    <row r="226" spans="2:95" s="94" customFormat="1">
      <c r="B226" s="95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</row>
    <row r="227" spans="2:95" s="94" customFormat="1">
      <c r="B227" s="95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</row>
    <row r="228" spans="2:95" s="94" customFormat="1">
      <c r="B228" s="95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</row>
    <row r="229" spans="2:95" s="94" customFormat="1">
      <c r="B229" s="95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</row>
    <row r="230" spans="2:95" s="94" customFormat="1">
      <c r="B230" s="95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</row>
    <row r="231" spans="2:95" s="94" customFormat="1">
      <c r="B231" s="95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</row>
    <row r="232" spans="2:95" s="94" customFormat="1">
      <c r="B232" s="95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</row>
    <row r="233" spans="2:95" s="94" customFormat="1">
      <c r="B233" s="95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</row>
    <row r="234" spans="2:95" s="94" customFormat="1">
      <c r="B234" s="95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</row>
    <row r="235" spans="2:95" s="94" customFormat="1">
      <c r="B235" s="95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</row>
    <row r="236" spans="2:95" s="94" customFormat="1">
      <c r="B236" s="95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</row>
    <row r="237" spans="2:95" s="94" customFormat="1">
      <c r="B237" s="95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</row>
    <row r="238" spans="2:95" s="94" customFormat="1">
      <c r="B238" s="95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</row>
    <row r="239" spans="2:95" s="94" customFormat="1">
      <c r="B239" s="95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</row>
    <row r="240" spans="2:95" s="94" customFormat="1">
      <c r="B240" s="95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</row>
    <row r="241" spans="2:95" s="94" customFormat="1">
      <c r="B241" s="95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</row>
    <row r="242" spans="2:95" s="94" customFormat="1">
      <c r="B242" s="95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</row>
    <row r="243" spans="2:95" s="94" customFormat="1">
      <c r="B243" s="95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</row>
    <row r="244" spans="2:95" s="94" customFormat="1">
      <c r="B244" s="95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</row>
    <row r="245" spans="2:95" s="94" customFormat="1">
      <c r="B245" s="95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</row>
    <row r="246" spans="2:95" s="94" customFormat="1">
      <c r="B246" s="95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</row>
    <row r="247" spans="2:95" s="94" customFormat="1">
      <c r="B247" s="95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</row>
    <row r="248" spans="2:95" s="94" customFormat="1">
      <c r="B248" s="95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</row>
    <row r="249" spans="2:95" s="94" customFormat="1">
      <c r="B249" s="95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</row>
    <row r="250" spans="2:95" s="94" customFormat="1">
      <c r="B250" s="95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</row>
    <row r="251" spans="2:95" s="94" customFormat="1">
      <c r="B251" s="95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</row>
    <row r="252" spans="2:95" s="94" customFormat="1">
      <c r="B252" s="95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</row>
    <row r="253" spans="2:95" s="94" customFormat="1">
      <c r="B253" s="95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</row>
    <row r="254" spans="2:95" s="94" customFormat="1">
      <c r="B254" s="95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</row>
    <row r="255" spans="2:95" s="94" customFormat="1">
      <c r="B255" s="95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</row>
    <row r="256" spans="2:95" s="94" customFormat="1">
      <c r="B256" s="95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</row>
    <row r="257" spans="2:95" s="94" customFormat="1">
      <c r="B257" s="95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</row>
    <row r="258" spans="2:95" s="94" customFormat="1">
      <c r="B258" s="95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</row>
    <row r="259" spans="2:95" s="94" customFormat="1">
      <c r="B259" s="95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</row>
    <row r="260" spans="2:95" s="94" customFormat="1">
      <c r="B260" s="95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</row>
    <row r="261" spans="2:95" s="94" customFormat="1">
      <c r="B261" s="95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</row>
    <row r="262" spans="2:95" s="94" customFormat="1">
      <c r="B262" s="95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</row>
    <row r="263" spans="2:95" s="94" customFormat="1">
      <c r="B263" s="95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</row>
    <row r="264" spans="2:95" s="94" customFormat="1">
      <c r="B264" s="95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</row>
    <row r="265" spans="2:95" s="94" customFormat="1">
      <c r="B265" s="95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</row>
    <row r="266" spans="2:95" s="94" customFormat="1">
      <c r="B266" s="95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</row>
    <row r="267" spans="2:95" s="94" customFormat="1">
      <c r="B267" s="95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</row>
    <row r="268" spans="2:95" s="94" customFormat="1">
      <c r="B268" s="95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</row>
    <row r="269" spans="2:95" s="94" customFormat="1">
      <c r="B269" s="95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</row>
    <row r="270" spans="2:95" s="94" customFormat="1">
      <c r="B270" s="95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</row>
    <row r="271" spans="2:95" s="94" customFormat="1">
      <c r="B271" s="95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</row>
    <row r="272" spans="2:95" s="94" customFormat="1">
      <c r="B272" s="95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</row>
    <row r="273" spans="2:95" s="94" customFormat="1">
      <c r="B273" s="95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</row>
    <row r="274" spans="2:95" s="94" customFormat="1">
      <c r="B274" s="95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</row>
    <row r="275" spans="2:95" s="94" customFormat="1">
      <c r="B275" s="95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</row>
    <row r="276" spans="2:95" s="94" customFormat="1">
      <c r="B276" s="95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</row>
    <row r="277" spans="2:95" s="94" customFormat="1">
      <c r="B277" s="95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</row>
    <row r="278" spans="2:95" s="94" customFormat="1">
      <c r="B278" s="95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</row>
    <row r="279" spans="2:95" s="94" customFormat="1">
      <c r="B279" s="95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</row>
    <row r="280" spans="2:95" s="94" customFormat="1">
      <c r="B280" s="95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</row>
    <row r="281" spans="2:95" s="94" customFormat="1">
      <c r="B281" s="95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</row>
    <row r="282" spans="2:95" s="94" customFormat="1">
      <c r="B282" s="95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</row>
    <row r="283" spans="2:95" s="94" customFormat="1">
      <c r="B283" s="95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</row>
    <row r="284" spans="2:95" s="94" customFormat="1">
      <c r="B284" s="95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</row>
    <row r="285" spans="2:95" s="94" customFormat="1">
      <c r="B285" s="95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</row>
    <row r="286" spans="2:95" s="94" customFormat="1">
      <c r="B286" s="95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</row>
    <row r="287" spans="2:95" s="94" customFormat="1">
      <c r="B287" s="95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</row>
    <row r="288" spans="2:95" s="94" customFormat="1">
      <c r="B288" s="95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</row>
    <row r="289" spans="1:95" s="94" customFormat="1">
      <c r="B289" s="95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</row>
    <row r="290" spans="1:95" s="94" customFormat="1">
      <c r="B290" s="95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</row>
    <row r="291" spans="1:95" s="94" customFormat="1">
      <c r="B291" s="95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</row>
    <row r="292" spans="1:95" s="94" customFormat="1">
      <c r="B292" s="95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</row>
    <row r="293" spans="1:95" s="94" customFormat="1">
      <c r="B293" s="95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</row>
    <row r="294" spans="1:95" s="94" customFormat="1">
      <c r="B294" s="95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</row>
    <row r="295" spans="1:95" s="94" customFormat="1">
      <c r="B295" s="95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</row>
    <row r="296" spans="1:95" s="94" customFormat="1">
      <c r="B296" s="95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</row>
    <row r="297" spans="1:95" s="94" customFormat="1">
      <c r="B297" s="95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</row>
    <row r="298" spans="1:95" s="94" customFormat="1">
      <c r="B298" s="95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</row>
    <row r="299" spans="1:95" s="94" customFormat="1">
      <c r="B299" s="95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</row>
    <row r="300" spans="1:95" s="94" customFormat="1">
      <c r="B300" s="95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</row>
    <row r="301" spans="1:95" s="94" customFormat="1">
      <c r="B301" s="95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</row>
    <row r="302" spans="1:95" s="94" customFormat="1">
      <c r="B302" s="95"/>
      <c r="F302" s="29"/>
      <c r="G302" s="29"/>
      <c r="H302" s="7"/>
      <c r="I302" s="7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</row>
    <row r="303" spans="1:95">
      <c r="A303" s="94"/>
      <c r="B303" s="95"/>
      <c r="C303" s="94"/>
      <c r="D303" s="94"/>
      <c r="E303" s="94"/>
      <c r="F303" s="29"/>
    </row>
  </sheetData>
  <autoFilter ref="A16:F16"/>
  <mergeCells count="10">
    <mergeCell ref="A61:B61"/>
    <mergeCell ref="A8:B8"/>
    <mergeCell ref="A14:B14"/>
    <mergeCell ref="A9:B9"/>
    <mergeCell ref="A15:B15"/>
    <mergeCell ref="A16:B16"/>
    <mergeCell ref="A17:B17"/>
    <mergeCell ref="A10:B10"/>
    <mergeCell ref="A11:B11"/>
    <mergeCell ref="A13:B13"/>
  </mergeCells>
  <conditionalFormatting sqref="F14:F17">
    <cfRule type="iconSet" priority="5">
      <iconSet iconSet="3Symbols2" reverse="1">
        <cfvo type="percent" val="0"/>
        <cfvo type="num" val="0"/>
        <cfvo type="num" val="0" gte="0"/>
      </iconSet>
    </cfRule>
  </conditionalFormatting>
  <conditionalFormatting sqref="F61">
    <cfRule type="iconSet" priority="2">
      <iconSet iconSet="3Symbols2">
        <cfvo type="percent" val="0"/>
        <cfvo type="num" val="0"/>
        <cfvo type="num" val="0"/>
      </iconSet>
    </cfRule>
  </conditionalFormatting>
  <conditionalFormatting sqref="F56:F57">
    <cfRule type="iconSet" priority="1">
      <iconSet iconSet="3Symbols2">
        <cfvo type="percent" val="0"/>
        <cfvo type="num" val="0"/>
        <cfvo type="num" val="0"/>
      </iconSet>
    </cfRule>
  </conditionalFormatting>
  <conditionalFormatting sqref="F6 F14:F17 F9:F11 F21:F60">
    <cfRule type="iconSet" priority="93">
      <iconSet iconSet="3Symbols2">
        <cfvo type="percent" val="0"/>
        <cfvo type="num" val="0"/>
        <cfvo type="num" val="0"/>
      </iconSet>
    </cfRule>
  </conditionalFormatting>
  <conditionalFormatting sqref="F21:F60">
    <cfRule type="iconSet" priority="98">
      <iconSet iconSet="3Symbols2">
        <cfvo type="percent" val="0"/>
        <cfvo type="num" val="0"/>
        <cfvo type="num" val="0"/>
      </iconSet>
    </cfRule>
  </conditionalFormatting>
  <conditionalFormatting sqref="F2 F5:F7 F10:F13 F17:F58">
    <cfRule type="iconSet" priority="99">
      <iconSet iconSet="3Symbols2">
        <cfvo type="percent" val="0"/>
        <cfvo type="num" val="0"/>
        <cfvo type="num" val="0"/>
      </iconSet>
    </cfRule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4"/>
  <dimension ref="A1:CW303"/>
  <sheetViews>
    <sheetView workbookViewId="0">
      <pane ySplit="6" topLeftCell="A7" activePane="bottomLeft" state="frozen"/>
      <selection activeCell="A25" sqref="A25"/>
      <selection pane="bottomLeft" activeCell="A25" sqref="A25"/>
    </sheetView>
  </sheetViews>
  <sheetFormatPr defaultRowHeight="12.75"/>
  <cols>
    <col min="1" max="1" width="20.75" style="96" bestFit="1" customWidth="1"/>
    <col min="2" max="2" width="19.25" style="97" bestFit="1" customWidth="1"/>
    <col min="3" max="3" width="8.75" style="96" bestFit="1" customWidth="1"/>
    <col min="4" max="4" width="14.625" style="96" bestFit="1" customWidth="1"/>
    <col min="5" max="5" width="12.375" style="96" bestFit="1" customWidth="1"/>
    <col min="6" max="6" width="11" style="7" customWidth="1"/>
    <col min="7" max="7" width="9" style="7"/>
    <col min="8" max="8" width="20.75" style="7" customWidth="1"/>
    <col min="9" max="9" width="9" style="7" customWidth="1"/>
    <col min="10" max="46" width="9" style="7"/>
    <col min="47" max="95" width="9" style="1"/>
    <col min="96" max="16384" width="9" style="96"/>
  </cols>
  <sheetData>
    <row r="1" spans="1:101" s="59" customFormat="1">
      <c r="A1" s="64"/>
      <c r="B1" s="60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</row>
    <row r="2" spans="1:101" s="59" customFormat="1">
      <c r="B2" s="60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1" s="59" customFormat="1">
      <c r="B3" s="60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1" s="59" customFormat="1">
      <c r="B4" s="6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</row>
    <row r="5" spans="1:101" s="61" customFormat="1" ht="15.75">
      <c r="A5" s="23"/>
      <c r="B5" s="56"/>
      <c r="C5" s="24" t="s">
        <v>3</v>
      </c>
      <c r="D5" s="24" t="str">
        <f>CONCATENATE("Realizat ",'Setare fisier'!$B$6)</f>
        <v xml:space="preserve">Realizat </v>
      </c>
      <c r="E5" s="24" t="str">
        <f>CONCATENATE("Realizat ",'Setare fisier'!$C$6)</f>
        <v xml:space="preserve">Realizat </v>
      </c>
      <c r="F5" s="25" t="s">
        <v>4</v>
      </c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</row>
    <row r="6" spans="1:101" s="64" customFormat="1" ht="15.75">
      <c r="A6" s="105" t="s">
        <v>2</v>
      </c>
      <c r="B6" s="105" t="s">
        <v>112</v>
      </c>
      <c r="C6" s="62">
        <f>C11</f>
        <v>0</v>
      </c>
      <c r="D6" s="62">
        <f>D11</f>
        <v>0</v>
      </c>
      <c r="E6" s="62">
        <f>E11</f>
        <v>0</v>
      </c>
      <c r="F6" s="63">
        <f>F11</f>
        <v>0</v>
      </c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</row>
    <row r="7" spans="1:101" s="61" customFormat="1" ht="14.25" customHeight="1">
      <c r="A7" s="65"/>
      <c r="B7" s="66"/>
      <c r="C7" s="67"/>
      <c r="D7" s="16"/>
      <c r="E7" s="16"/>
      <c r="F7" s="26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</row>
    <row r="8" spans="1:101" s="61" customFormat="1" ht="15.75">
      <c r="A8" s="213" t="s">
        <v>5</v>
      </c>
      <c r="B8" s="213"/>
      <c r="C8" s="68" t="s">
        <v>3</v>
      </c>
      <c r="D8" s="68" t="s">
        <v>93</v>
      </c>
      <c r="E8" s="68" t="s">
        <v>93</v>
      </c>
      <c r="F8" s="69" t="s">
        <v>4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</row>
    <row r="9" spans="1:101" s="61" customFormat="1" ht="15">
      <c r="A9" s="190" t="s">
        <v>6</v>
      </c>
      <c r="B9" s="190"/>
      <c r="C9" s="70">
        <f>C17</f>
        <v>0</v>
      </c>
      <c r="D9" s="70">
        <f>D17</f>
        <v>0</v>
      </c>
      <c r="E9" s="70">
        <f>E17</f>
        <v>0</v>
      </c>
      <c r="F9" s="71">
        <f>C9-D9-E9</f>
        <v>0</v>
      </c>
      <c r="G9" s="174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</row>
    <row r="10" spans="1:101" s="61" customFormat="1" ht="15">
      <c r="A10" s="190" t="s">
        <v>7</v>
      </c>
      <c r="B10" s="190"/>
      <c r="C10" s="70">
        <f>C61</f>
        <v>0</v>
      </c>
      <c r="D10" s="70">
        <f>D61</f>
        <v>0</v>
      </c>
      <c r="E10" s="70">
        <f>E61</f>
        <v>0</v>
      </c>
      <c r="F10" s="71">
        <f>C10-D10-E10</f>
        <v>0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</row>
    <row r="11" spans="1:101" s="61" customFormat="1" ht="15">
      <c r="A11" s="190" t="s">
        <v>8</v>
      </c>
      <c r="B11" s="190"/>
      <c r="C11" s="72">
        <f>C9-C10</f>
        <v>0</v>
      </c>
      <c r="D11" s="72">
        <f>D9-D10</f>
        <v>0</v>
      </c>
      <c r="E11" s="72">
        <f>E9-E10</f>
        <v>0</v>
      </c>
      <c r="F11" s="73">
        <f>F9-F10</f>
        <v>0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</row>
    <row r="12" spans="1:101" s="61" customFormat="1" ht="18.75">
      <c r="A12" s="65"/>
      <c r="B12" s="57"/>
      <c r="C12" s="19"/>
      <c r="D12" s="16"/>
      <c r="E12" s="16"/>
      <c r="F12" s="26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</row>
    <row r="13" spans="1:101" s="61" customFormat="1" ht="15.75">
      <c r="A13" s="212" t="s">
        <v>9</v>
      </c>
      <c r="B13" s="212"/>
      <c r="C13" s="74" t="s">
        <v>3</v>
      </c>
      <c r="D13" s="74" t="s">
        <v>93</v>
      </c>
      <c r="E13" s="74" t="s">
        <v>93</v>
      </c>
      <c r="F13" s="75" t="s">
        <v>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</row>
    <row r="14" spans="1:101" s="61" customFormat="1" ht="15">
      <c r="A14" s="190" t="s">
        <v>13</v>
      </c>
      <c r="B14" s="191"/>
      <c r="C14" s="106">
        <f>HLOOKUP($B$6,'Setare fisier'!$A$8:$N$11,MATCH(A14,'Setare fisier'!$A$8:$A$11,0),0)</f>
        <v>0</v>
      </c>
      <c r="D14" s="76"/>
      <c r="E14" s="76"/>
      <c r="F14" s="77">
        <f>C14-D14-E14</f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</row>
    <row r="15" spans="1:101" s="61" customFormat="1" ht="15">
      <c r="A15" s="190" t="s">
        <v>14</v>
      </c>
      <c r="B15" s="191"/>
      <c r="C15" s="106">
        <f>HLOOKUP($B$6,'Setare fisier'!$A$8:$N$11,MATCH(A15,'Setare fisier'!$A$8:$A$11,0),0)</f>
        <v>0</v>
      </c>
      <c r="D15" s="76"/>
      <c r="E15" s="76"/>
      <c r="F15" s="77">
        <f>C15-D15-E15</f>
        <v>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</row>
    <row r="16" spans="1:101" s="61" customFormat="1" ht="15" customHeight="1">
      <c r="A16" s="190" t="s">
        <v>15</v>
      </c>
      <c r="B16" s="191"/>
      <c r="C16" s="106">
        <f>HLOOKUP($B$6,'Setare fisier'!$A$8:$N$11,MATCH(A16,'Setare fisier'!$A$8:$A$11,0),0)</f>
        <v>0</v>
      </c>
      <c r="D16" s="76"/>
      <c r="E16" s="76"/>
      <c r="F16" s="77">
        <f>C16-D16-E16</f>
        <v>0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</row>
    <row r="17" spans="1:101" s="61" customFormat="1" ht="15.75">
      <c r="A17" s="214"/>
      <c r="B17" s="214"/>
      <c r="C17" s="78">
        <f>SUM(C14:C16)</f>
        <v>0</v>
      </c>
      <c r="D17" s="78">
        <f>SUM(D14:D16)</f>
        <v>0</v>
      </c>
      <c r="E17" s="78"/>
      <c r="F17" s="79">
        <f>SUM(F14:F16)</f>
        <v>0</v>
      </c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</row>
    <row r="18" spans="1:101" s="61" customFormat="1" ht="18.75">
      <c r="A18" s="18"/>
      <c r="B18" s="58"/>
      <c r="C18" s="16"/>
      <c r="D18" s="17"/>
      <c r="E18" s="20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</row>
    <row r="19" spans="1:101" s="61" customFormat="1" ht="15.75">
      <c r="A19" s="80" t="s">
        <v>10</v>
      </c>
      <c r="B19" s="81"/>
      <c r="C19" s="80"/>
      <c r="D19" s="80"/>
      <c r="E19" s="82"/>
      <c r="F19" s="82"/>
      <c r="G19" s="83"/>
      <c r="H19" s="80" t="s">
        <v>46</v>
      </c>
      <c r="I19" s="80"/>
      <c r="J19" s="83"/>
      <c r="K19" s="83"/>
      <c r="L19" s="83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</row>
    <row r="20" spans="1:101" s="64" customFormat="1" ht="15" customHeight="1">
      <c r="A20" s="84" t="s">
        <v>62</v>
      </c>
      <c r="B20" s="85" t="s">
        <v>63</v>
      </c>
      <c r="C20" s="86" t="s">
        <v>3</v>
      </c>
      <c r="D20" s="24" t="str">
        <f>CONCATENATE("Realizat ",'Setare fisier'!$B$6)</f>
        <v xml:space="preserve">Realizat </v>
      </c>
      <c r="E20" s="24" t="str">
        <f>CONCATENATE("Realizat ",'Setare fisier'!$C$6)</f>
        <v xml:space="preserve">Realizat </v>
      </c>
      <c r="F20" s="86" t="s">
        <v>4</v>
      </c>
      <c r="G20" s="15"/>
      <c r="H20" s="87" t="s">
        <v>62</v>
      </c>
      <c r="I20" s="87" t="s">
        <v>0</v>
      </c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</row>
    <row r="21" spans="1:101" s="61" customFormat="1" ht="15">
      <c r="A21" s="100" t="s">
        <v>11</v>
      </c>
      <c r="B21" s="88" t="s">
        <v>139</v>
      </c>
      <c r="C21" s="89">
        <f>SUMPRODUCT(('Setare fisier'!$C$16:$N$16=$B$6)*('Setare fisier'!$A$18:$A$56=A21)*('Setare fisier'!$B$18:$B$56=B21)*('Setare fisier'!$C$18:$N$56))</f>
        <v>0</v>
      </c>
      <c r="D21" s="89"/>
      <c r="E21" s="89"/>
      <c r="F21" s="30">
        <f t="shared" ref="F21:F32" si="0">C21-D21-E21</f>
        <v>0</v>
      </c>
      <c r="G21" s="15"/>
      <c r="H21" s="173" t="s">
        <v>11</v>
      </c>
      <c r="I21" s="32">
        <f t="shared" ref="I21:I30" si="1">SUMIF(A:A,H23,D:D)+SUMIF(A:A,H23,E:E)</f>
        <v>0</v>
      </c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</row>
    <row r="22" spans="1:101" s="61" customFormat="1" ht="15">
      <c r="A22" s="100" t="s">
        <v>11</v>
      </c>
      <c r="B22" s="88" t="s">
        <v>12</v>
      </c>
      <c r="C22" s="89">
        <f>SUMPRODUCT(('Setare fisier'!$C$16:$N$16=$B$6)*('Setare fisier'!$A$18:$A$56=A22)*('Setare fisier'!$B$18:$B$56=B22)*('Setare fisier'!$C$18:$N$56))</f>
        <v>0</v>
      </c>
      <c r="D22" s="89"/>
      <c r="E22" s="89"/>
      <c r="F22" s="30">
        <f t="shared" si="0"/>
        <v>0</v>
      </c>
      <c r="G22" s="15"/>
      <c r="H22" s="173" t="s">
        <v>97</v>
      </c>
      <c r="I22" s="32">
        <f t="shared" si="1"/>
        <v>0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</row>
    <row r="23" spans="1:101" s="61" customFormat="1" ht="15">
      <c r="A23" s="100" t="s">
        <v>11</v>
      </c>
      <c r="B23" s="88" t="s">
        <v>16</v>
      </c>
      <c r="C23" s="89">
        <f>SUMPRODUCT(('Setare fisier'!$C$16:$N$16=$B$6)*('Setare fisier'!$A$18:$A$56=A23)*('Setare fisier'!$B$18:$B$56=B23)*('Setare fisier'!$C$18:$N$56))</f>
        <v>0</v>
      </c>
      <c r="D23" s="89"/>
      <c r="E23" s="89"/>
      <c r="F23" s="30">
        <f t="shared" si="0"/>
        <v>0</v>
      </c>
      <c r="G23" s="15"/>
      <c r="H23" s="172" t="s">
        <v>61</v>
      </c>
      <c r="I23" s="32">
        <f t="shared" si="1"/>
        <v>0</v>
      </c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</row>
    <row r="24" spans="1:101" s="61" customFormat="1" ht="15">
      <c r="A24" s="100" t="s">
        <v>11</v>
      </c>
      <c r="B24" s="88" t="s">
        <v>17</v>
      </c>
      <c r="C24" s="89">
        <f>SUMPRODUCT(('Setare fisier'!$C$16:$N$16=$B$6)*('Setare fisier'!$A$18:$A$56=A24)*('Setare fisier'!$B$18:$B$56=B24)*('Setare fisier'!$C$18:$N$56))</f>
        <v>0</v>
      </c>
      <c r="D24" s="89"/>
      <c r="E24" s="89"/>
      <c r="F24" s="30">
        <f t="shared" si="0"/>
        <v>0</v>
      </c>
      <c r="G24" s="15"/>
      <c r="H24" s="172" t="s">
        <v>23</v>
      </c>
      <c r="I24" s="32">
        <f t="shared" si="1"/>
        <v>0</v>
      </c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</row>
    <row r="25" spans="1:101" s="61" customFormat="1" ht="30">
      <c r="A25" s="100" t="s">
        <v>11</v>
      </c>
      <c r="B25" s="88" t="s">
        <v>18</v>
      </c>
      <c r="C25" s="89">
        <f>SUMPRODUCT(('Setare fisier'!$C$16:$N$16=$B$6)*('Setare fisier'!$A$18:$A$56=A25)*('Setare fisier'!$B$18:$B$56=B25)*('Setare fisier'!$C$18:$N$56))</f>
        <v>0</v>
      </c>
      <c r="D25" s="89"/>
      <c r="E25" s="89"/>
      <c r="F25" s="30">
        <f t="shared" si="0"/>
        <v>0</v>
      </c>
      <c r="G25" s="15"/>
      <c r="H25" s="172" t="s">
        <v>42</v>
      </c>
      <c r="I25" s="32">
        <f t="shared" si="1"/>
        <v>0</v>
      </c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</row>
    <row r="26" spans="1:101" s="61" customFormat="1" ht="15">
      <c r="A26" s="100" t="s">
        <v>11</v>
      </c>
      <c r="B26" s="88" t="s">
        <v>19</v>
      </c>
      <c r="C26" s="89">
        <f>SUMPRODUCT(('Setare fisier'!$C$16:$N$16=$B$6)*('Setare fisier'!$A$18:$A$56=A26)*('Setare fisier'!$B$18:$B$56=B26)*('Setare fisier'!$C$18:$N$56))</f>
        <v>0</v>
      </c>
      <c r="D26" s="89"/>
      <c r="E26" s="89"/>
      <c r="F26" s="30">
        <f t="shared" si="0"/>
        <v>0</v>
      </c>
      <c r="G26" s="15"/>
      <c r="H26" s="172" t="s">
        <v>31</v>
      </c>
      <c r="I26" s="32">
        <f t="shared" si="1"/>
        <v>0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</row>
    <row r="27" spans="1:101" s="61" customFormat="1" ht="15">
      <c r="A27" s="100" t="s">
        <v>11</v>
      </c>
      <c r="B27" s="88" t="s">
        <v>20</v>
      </c>
      <c r="C27" s="89">
        <f>SUMPRODUCT(('Setare fisier'!$C$16:$N$16=$B$6)*('Setare fisier'!$A$18:$A$56=A27)*('Setare fisier'!$B$18:$B$56=B27)*('Setare fisier'!$C$18:$N$56))</f>
        <v>0</v>
      </c>
      <c r="D27" s="89"/>
      <c r="E27" s="89"/>
      <c r="F27" s="30">
        <f t="shared" si="0"/>
        <v>0</v>
      </c>
      <c r="G27" s="15"/>
      <c r="H27" s="172" t="s">
        <v>43</v>
      </c>
      <c r="I27" s="32">
        <f t="shared" si="1"/>
        <v>0</v>
      </c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</row>
    <row r="28" spans="1:101" s="61" customFormat="1" ht="15">
      <c r="A28" s="100" t="s">
        <v>11</v>
      </c>
      <c r="B28" s="88" t="s">
        <v>39</v>
      </c>
      <c r="C28" s="89">
        <f>SUMPRODUCT(('Setare fisier'!$C$16:$N$16=$B$6)*('Setare fisier'!$A$18:$A$56=A28)*('Setare fisier'!$B$18:$B$56=B28)*('Setare fisier'!$C$18:$N$56))</f>
        <v>0</v>
      </c>
      <c r="D28" s="89"/>
      <c r="E28" s="89"/>
      <c r="F28" s="30">
        <f t="shared" si="0"/>
        <v>0</v>
      </c>
      <c r="G28" s="15"/>
      <c r="H28" s="172" t="s">
        <v>35</v>
      </c>
      <c r="I28" s="32">
        <f t="shared" si="1"/>
        <v>0</v>
      </c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</row>
    <row r="29" spans="1:101" s="61" customFormat="1" ht="15">
      <c r="A29" s="100" t="s">
        <v>11</v>
      </c>
      <c r="B29" s="88" t="s">
        <v>21</v>
      </c>
      <c r="C29" s="89">
        <f>SUMPRODUCT(('Setare fisier'!$C$16:$N$16=$B$6)*('Setare fisier'!$A$18:$A$56=A29)*('Setare fisier'!$B$18:$B$56=B29)*('Setare fisier'!$C$18:$N$56))</f>
        <v>0</v>
      </c>
      <c r="D29" s="89"/>
      <c r="E29" s="89"/>
      <c r="F29" s="30">
        <f t="shared" si="0"/>
        <v>0</v>
      </c>
      <c r="G29" s="15"/>
      <c r="H29" s="172" t="s">
        <v>64</v>
      </c>
      <c r="I29" s="32">
        <f t="shared" si="1"/>
        <v>0</v>
      </c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</row>
    <row r="30" spans="1:101" s="61" customFormat="1" ht="30">
      <c r="A30" s="98" t="s">
        <v>97</v>
      </c>
      <c r="B30" s="88" t="s">
        <v>98</v>
      </c>
      <c r="C30" s="89">
        <f>SUMPRODUCT(('Setare fisier'!$C$16:$N$16=$B$6)*('Setare fisier'!$A$18:$A$56=A30)*('Setare fisier'!$B$18:$B$56=B30)*('Setare fisier'!$C$18:$N$56))</f>
        <v>0</v>
      </c>
      <c r="D30" s="89"/>
      <c r="E30" s="89"/>
      <c r="F30" s="30">
        <f t="shared" si="0"/>
        <v>0</v>
      </c>
      <c r="G30" s="15"/>
      <c r="H30" s="172" t="s">
        <v>45</v>
      </c>
      <c r="I30" s="32">
        <f t="shared" si="1"/>
        <v>0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</row>
    <row r="31" spans="1:101" s="61" customFormat="1" ht="15" customHeight="1">
      <c r="A31" s="98" t="s">
        <v>97</v>
      </c>
      <c r="B31" s="88" t="s">
        <v>99</v>
      </c>
      <c r="C31" s="89">
        <f>SUMPRODUCT(('Setare fisier'!$C$16:$N$16=$B$6)*('Setare fisier'!$A$18:$A$56=A31)*('Setare fisier'!$B$18:$B$56=B31)*('Setare fisier'!$C$18:$N$56))</f>
        <v>0</v>
      </c>
      <c r="D31" s="89"/>
      <c r="E31" s="89"/>
      <c r="F31" s="30">
        <f t="shared" si="0"/>
        <v>0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</row>
    <row r="32" spans="1:101" s="61" customFormat="1" ht="30">
      <c r="A32" s="99" t="s">
        <v>61</v>
      </c>
      <c r="B32" s="88" t="s">
        <v>94</v>
      </c>
      <c r="C32" s="89">
        <f>SUMPRODUCT(('Setare fisier'!$C$16:$N$16=$B$6)*('Setare fisier'!$A$18:$A$56=A32)*('Setare fisier'!$B$18:$B$56=B32)*('Setare fisier'!$C$18:$N$56))</f>
        <v>0</v>
      </c>
      <c r="D32" s="89"/>
      <c r="E32" s="89"/>
      <c r="F32" s="30">
        <f t="shared" si="0"/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</row>
    <row r="33" spans="1:101" s="61" customFormat="1" ht="15">
      <c r="A33" s="99" t="s">
        <v>61</v>
      </c>
      <c r="B33" s="88" t="s">
        <v>22</v>
      </c>
      <c r="C33" s="89">
        <f>SUMPRODUCT(('Setare fisier'!$C$16:$N$16=$B$6)*('Setare fisier'!$A$18:$A$56=A33)*('Setare fisier'!$B$18:$B$56=B33)*('Setare fisier'!$C$18:$N$56))</f>
        <v>0</v>
      </c>
      <c r="D33" s="89"/>
      <c r="E33" s="89"/>
      <c r="F33" s="30">
        <f>C33-D33-E33</f>
        <v>0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</row>
    <row r="34" spans="1:101" s="61" customFormat="1" ht="15">
      <c r="A34" s="99" t="s">
        <v>61</v>
      </c>
      <c r="B34" s="88" t="s">
        <v>38</v>
      </c>
      <c r="C34" s="89">
        <f>SUMPRODUCT(('Setare fisier'!$C$16:$N$16=$B$6)*('Setare fisier'!$A$18:$A$56=A34)*('Setare fisier'!$B$18:$B$56=B34)*('Setare fisier'!$C$18:$N$56))</f>
        <v>0</v>
      </c>
      <c r="D34" s="89"/>
      <c r="E34" s="89"/>
      <c r="F34" s="30">
        <f>C34-D34-E34</f>
        <v>0</v>
      </c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</row>
    <row r="35" spans="1:101" s="61" customFormat="1" ht="15">
      <c r="A35" s="99" t="s">
        <v>61</v>
      </c>
      <c r="B35" s="88" t="s">
        <v>21</v>
      </c>
      <c r="C35" s="89">
        <f>SUMPRODUCT(('Setare fisier'!$C$16:$N$16=$B$6)*('Setare fisier'!$A$18:$A$56=A35)*('Setare fisier'!$B$18:$B$56=B35)*('Setare fisier'!$C$18:$N$56))</f>
        <v>0</v>
      </c>
      <c r="D35" s="89"/>
      <c r="E35" s="89"/>
      <c r="F35" s="30">
        <f>C35-D35-E35</f>
        <v>0</v>
      </c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</row>
    <row r="36" spans="1:101" s="61" customFormat="1" ht="15">
      <c r="A36" s="100" t="s">
        <v>23</v>
      </c>
      <c r="B36" s="88" t="s">
        <v>24</v>
      </c>
      <c r="C36" s="89">
        <f>SUMPRODUCT(('Setare fisier'!$C$16:$N$16=$B$6)*('Setare fisier'!$A$18:$A$56=A36)*('Setare fisier'!$B$18:$B$56=B36)*('Setare fisier'!$C$18:$N$56))</f>
        <v>0</v>
      </c>
      <c r="D36" s="89"/>
      <c r="E36" s="89"/>
      <c r="F36" s="30">
        <f>C36-D36-E36</f>
        <v>0</v>
      </c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</row>
    <row r="37" spans="1:101" s="61" customFormat="1" ht="15">
      <c r="A37" s="100" t="s">
        <v>23</v>
      </c>
      <c r="B37" s="88" t="s">
        <v>95</v>
      </c>
      <c r="C37" s="89">
        <f>SUMPRODUCT(('Setare fisier'!$C$16:$N$16=$B$6)*('Setare fisier'!$A$18:$A$56=A37)*('Setare fisier'!$B$18:$B$56=B37)*('Setare fisier'!$C$18:$N$56))</f>
        <v>0</v>
      </c>
      <c r="D37" s="89"/>
      <c r="E37" s="89"/>
      <c r="F37" s="30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</row>
    <row r="38" spans="1:101" s="61" customFormat="1" ht="15">
      <c r="A38" s="100" t="s">
        <v>23</v>
      </c>
      <c r="B38" s="88" t="s">
        <v>25</v>
      </c>
      <c r="C38" s="89">
        <f>SUMPRODUCT(('Setare fisier'!$C$16:$N$16=$B$6)*('Setare fisier'!$A$18:$A$56=A38)*('Setare fisier'!$B$18:$B$56=B38)*('Setare fisier'!$C$18:$N$56))</f>
        <v>0</v>
      </c>
      <c r="D38" s="89"/>
      <c r="E38" s="89"/>
      <c r="F38" s="30">
        <f t="shared" ref="F38:F60" si="2">C38-D38-E38</f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</row>
    <row r="39" spans="1:101" s="61" customFormat="1" ht="15">
      <c r="A39" s="100" t="s">
        <v>23</v>
      </c>
      <c r="B39" s="88" t="s">
        <v>26</v>
      </c>
      <c r="C39" s="89">
        <f>SUMPRODUCT(('Setare fisier'!$C$16:$N$16=$B$6)*('Setare fisier'!$A$18:$A$56=A39)*('Setare fisier'!$B$18:$B$56=B39)*('Setare fisier'!$C$18:$N$56))</f>
        <v>0</v>
      </c>
      <c r="D39" s="89"/>
      <c r="E39" s="89"/>
      <c r="F39" s="30">
        <f t="shared" si="2"/>
        <v>0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</row>
    <row r="40" spans="1:101" s="61" customFormat="1" ht="15">
      <c r="A40" s="100" t="s">
        <v>23</v>
      </c>
      <c r="B40" s="88" t="s">
        <v>27</v>
      </c>
      <c r="C40" s="89">
        <f>SUMPRODUCT(('Setare fisier'!$C$16:$N$16=$B$6)*('Setare fisier'!$A$18:$A$56=A40)*('Setare fisier'!$B$18:$B$56=B40)*('Setare fisier'!$C$18:$N$56))</f>
        <v>0</v>
      </c>
      <c r="D40" s="89"/>
      <c r="E40" s="89"/>
      <c r="F40" s="30">
        <f t="shared" si="2"/>
        <v>0</v>
      </c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</row>
    <row r="41" spans="1:101" s="61" customFormat="1" ht="15">
      <c r="A41" s="101" t="s">
        <v>42</v>
      </c>
      <c r="B41" s="88" t="s">
        <v>28</v>
      </c>
      <c r="C41" s="89">
        <f>SUMPRODUCT(('Setare fisier'!$C$16:$N$16=$B$6)*('Setare fisier'!$A$18:$A$56=A41)*('Setare fisier'!$B$18:$B$56=B41)*('Setare fisier'!$C$18:$N$56))</f>
        <v>0</v>
      </c>
      <c r="D41" s="89"/>
      <c r="E41" s="89"/>
      <c r="F41" s="30">
        <f t="shared" si="2"/>
        <v>0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</row>
    <row r="42" spans="1:101" s="61" customFormat="1" ht="15">
      <c r="A42" s="101" t="s">
        <v>42</v>
      </c>
      <c r="B42" s="88" t="s">
        <v>29</v>
      </c>
      <c r="C42" s="89">
        <f>SUMPRODUCT(('Setare fisier'!$C$16:$N$16=$B$6)*('Setare fisier'!$A$18:$A$56=A42)*('Setare fisier'!$B$18:$B$56=B42)*('Setare fisier'!$C$18:$N$56))</f>
        <v>0</v>
      </c>
      <c r="D42" s="89"/>
      <c r="E42" s="89"/>
      <c r="F42" s="30">
        <f t="shared" si="2"/>
        <v>0</v>
      </c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</row>
    <row r="43" spans="1:101" s="61" customFormat="1" ht="15">
      <c r="A43" s="101" t="s">
        <v>42</v>
      </c>
      <c r="B43" s="88" t="s">
        <v>30</v>
      </c>
      <c r="C43" s="89">
        <f>SUMPRODUCT(('Setare fisier'!$C$16:$N$16=$B$6)*('Setare fisier'!$A$18:$A$56=A43)*('Setare fisier'!$B$18:$B$56=B43)*('Setare fisier'!$C$18:$N$56))</f>
        <v>0</v>
      </c>
      <c r="D43" s="89"/>
      <c r="E43" s="89"/>
      <c r="F43" s="30">
        <f t="shared" si="2"/>
        <v>0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</row>
    <row r="44" spans="1:101" s="61" customFormat="1" ht="15">
      <c r="A44" s="99" t="s">
        <v>31</v>
      </c>
      <c r="B44" s="88" t="s">
        <v>1</v>
      </c>
      <c r="C44" s="89">
        <f>SUMPRODUCT(('Setare fisier'!$C$16:$N$16=$B$6)*('Setare fisier'!$A$18:$A$56=A44)*('Setare fisier'!$B$18:$B$56=B44)*('Setare fisier'!$C$18:$N$56))</f>
        <v>0</v>
      </c>
      <c r="D44" s="89"/>
      <c r="E44" s="89"/>
      <c r="F44" s="30">
        <f t="shared" si="2"/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</row>
    <row r="45" spans="1:101" s="61" customFormat="1" ht="15">
      <c r="A45" s="99" t="s">
        <v>31</v>
      </c>
      <c r="B45" s="88" t="s">
        <v>32</v>
      </c>
      <c r="C45" s="89">
        <f>SUMPRODUCT(('Setare fisier'!$C$16:$N$16=$B$6)*('Setare fisier'!$A$18:$A$56=A45)*('Setare fisier'!$B$18:$B$56=B45)*('Setare fisier'!$C$18:$N$56))</f>
        <v>0</v>
      </c>
      <c r="D45" s="89"/>
      <c r="E45" s="89"/>
      <c r="F45" s="30">
        <f t="shared" si="2"/>
        <v>0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</row>
    <row r="46" spans="1:101" s="61" customFormat="1" ht="15">
      <c r="A46" s="99" t="s">
        <v>31</v>
      </c>
      <c r="B46" s="88" t="s">
        <v>33</v>
      </c>
      <c r="C46" s="89">
        <f>SUMPRODUCT(('Setare fisier'!$C$16:$N$16=$B$6)*('Setare fisier'!$A$18:$A$56=A46)*('Setare fisier'!$B$18:$B$56=B46)*('Setare fisier'!$C$18:$N$56))</f>
        <v>0</v>
      </c>
      <c r="D46" s="89"/>
      <c r="E46" s="89"/>
      <c r="F46" s="30">
        <f t="shared" si="2"/>
        <v>0</v>
      </c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</row>
    <row r="47" spans="1:101" s="61" customFormat="1" ht="15">
      <c r="A47" s="99" t="s">
        <v>31</v>
      </c>
      <c r="B47" s="88" t="s">
        <v>34</v>
      </c>
      <c r="C47" s="89">
        <f>SUMPRODUCT(('Setare fisier'!$C$16:$N$16=$B$6)*('Setare fisier'!$A$18:$A$56=A47)*('Setare fisier'!$B$18:$B$56=B47)*('Setare fisier'!$C$18:$N$56))</f>
        <v>0</v>
      </c>
      <c r="D47" s="89"/>
      <c r="E47" s="89"/>
      <c r="F47" s="30">
        <f t="shared" si="2"/>
        <v>0</v>
      </c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</row>
    <row r="48" spans="1:101" s="61" customFormat="1" ht="15">
      <c r="A48" s="99" t="s">
        <v>31</v>
      </c>
      <c r="B48" s="88" t="s">
        <v>21</v>
      </c>
      <c r="C48" s="89">
        <f>SUMPRODUCT(('Setare fisier'!$C$16:$N$16=$B$6)*('Setare fisier'!$A$18:$A$56=A48)*('Setare fisier'!$B$18:$B$56=B48)*('Setare fisier'!$C$18:$N$56))</f>
        <v>0</v>
      </c>
      <c r="D48" s="89"/>
      <c r="E48" s="89"/>
      <c r="F48" s="30">
        <f t="shared" si="2"/>
        <v>0</v>
      </c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</row>
    <row r="49" spans="1:101" s="61" customFormat="1" ht="15">
      <c r="A49" s="100" t="s">
        <v>43</v>
      </c>
      <c r="B49" s="90" t="s">
        <v>1</v>
      </c>
      <c r="C49" s="89">
        <f>SUMPRODUCT(('Setare fisier'!$C$16:$N$16=$B$6)*('Setare fisier'!$A$18:$A$56=A49)*('Setare fisier'!$B$18:$B$56=B49)*('Setare fisier'!$C$18:$N$56))</f>
        <v>0</v>
      </c>
      <c r="D49" s="89"/>
      <c r="E49" s="89"/>
      <c r="F49" s="30">
        <f t="shared" si="2"/>
        <v>0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</row>
    <row r="50" spans="1:101" s="61" customFormat="1" ht="15">
      <c r="A50" s="100" t="s">
        <v>43</v>
      </c>
      <c r="B50" s="90" t="s">
        <v>33</v>
      </c>
      <c r="C50" s="89">
        <f>SUMPRODUCT(('Setare fisier'!$C$16:$N$16=$B$6)*('Setare fisier'!$A$18:$A$56=A50)*('Setare fisier'!$B$18:$B$56=B50)*('Setare fisier'!$C$18:$N$56))</f>
        <v>0</v>
      </c>
      <c r="D50" s="89"/>
      <c r="E50" s="89"/>
      <c r="F50" s="30">
        <f t="shared" si="2"/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</row>
    <row r="51" spans="1:101" s="61" customFormat="1" ht="15">
      <c r="A51" s="100" t="s">
        <v>43</v>
      </c>
      <c r="B51" s="90" t="s">
        <v>44</v>
      </c>
      <c r="C51" s="89">
        <f>SUMPRODUCT(('Setare fisier'!$C$16:$N$16=$B$6)*('Setare fisier'!$A$18:$A$56=A51)*('Setare fisier'!$B$18:$B$56=B51)*('Setare fisier'!$C$18:$N$56))</f>
        <v>0</v>
      </c>
      <c r="D51" s="89"/>
      <c r="E51" s="89"/>
      <c r="F51" s="30">
        <f t="shared" si="2"/>
        <v>0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</row>
    <row r="52" spans="1:101" s="61" customFormat="1" ht="15">
      <c r="A52" s="100" t="s">
        <v>43</v>
      </c>
      <c r="B52" s="90" t="s">
        <v>21</v>
      </c>
      <c r="C52" s="89">
        <f>SUMPRODUCT(('Setare fisier'!$C$16:$N$16=$B$6)*('Setare fisier'!$A$18:$A$56=A52)*('Setare fisier'!$B$18:$B$56=B52)*('Setare fisier'!$C$18:$N$56))</f>
        <v>0</v>
      </c>
      <c r="D52" s="89"/>
      <c r="E52" s="89"/>
      <c r="F52" s="30">
        <f t="shared" si="2"/>
        <v>0</v>
      </c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</row>
    <row r="53" spans="1:101" s="61" customFormat="1" ht="15">
      <c r="A53" s="98" t="s">
        <v>35</v>
      </c>
      <c r="B53" s="88" t="s">
        <v>36</v>
      </c>
      <c r="C53" s="89">
        <f>SUMPRODUCT(('Setare fisier'!$C$16:$N$16=$B$6)*('Setare fisier'!$A$18:$A$56=A53)*('Setare fisier'!$B$18:$B$56=B53)*('Setare fisier'!$C$18:$N$56))</f>
        <v>0</v>
      </c>
      <c r="D53" s="89"/>
      <c r="E53" s="89"/>
      <c r="F53" s="30">
        <f t="shared" si="2"/>
        <v>0</v>
      </c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</row>
    <row r="54" spans="1:101" s="61" customFormat="1" ht="15">
      <c r="A54" s="98" t="s">
        <v>35</v>
      </c>
      <c r="B54" s="88" t="s">
        <v>37</v>
      </c>
      <c r="C54" s="89">
        <f>SUMPRODUCT(('Setare fisier'!$C$16:$N$16=$B$6)*('Setare fisier'!$A$18:$A$56=A54)*('Setare fisier'!$B$18:$B$56=B54)*('Setare fisier'!$C$18:$N$56))</f>
        <v>0</v>
      </c>
      <c r="D54" s="89"/>
      <c r="E54" s="89"/>
      <c r="F54" s="30">
        <f t="shared" si="2"/>
        <v>0</v>
      </c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</row>
    <row r="55" spans="1:101" s="61" customFormat="1" ht="15">
      <c r="A55" s="98" t="s">
        <v>35</v>
      </c>
      <c r="B55" s="88" t="s">
        <v>21</v>
      </c>
      <c r="C55" s="89">
        <f>SUMPRODUCT(('Setare fisier'!$C$16:$N$16=$B$6)*('Setare fisier'!$A$18:$A$56=A55)*('Setare fisier'!$B$18:$B$56=B55)*('Setare fisier'!$C$18:$N$56))</f>
        <v>0</v>
      </c>
      <c r="D55" s="89"/>
      <c r="E55" s="89"/>
      <c r="F55" s="30">
        <f t="shared" si="2"/>
        <v>0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</row>
    <row r="56" spans="1:101" s="61" customFormat="1" ht="15">
      <c r="A56" s="99" t="s">
        <v>64</v>
      </c>
      <c r="B56" s="88" t="s">
        <v>138</v>
      </c>
      <c r="C56" s="89">
        <f>SUMPRODUCT(('Setare fisier'!$C$16:$N$16=$B$6)*('Setare fisier'!$A$18:$A$56=A56)*('Setare fisier'!$B$18:$B$56=B57)*('Setare fisier'!$C$18:$N$56))</f>
        <v>0</v>
      </c>
      <c r="D56" s="89"/>
      <c r="E56" s="89"/>
      <c r="F56" s="30">
        <f t="shared" si="2"/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</row>
    <row r="57" spans="1:101" s="61" customFormat="1" ht="15">
      <c r="A57" s="99" t="s">
        <v>64</v>
      </c>
      <c r="B57" s="88" t="s">
        <v>137</v>
      </c>
      <c r="C57" s="89">
        <f>SUMPRODUCT(('Setare fisier'!$C$16:$N$16=$B$6)*('Setare fisier'!$A$18:$A$56=A57)*('Setare fisier'!$B$18:$B$56=B58)*('Setare fisier'!$C$18:$N$56))</f>
        <v>0</v>
      </c>
      <c r="D57" s="89"/>
      <c r="E57" s="89"/>
      <c r="F57" s="30">
        <f t="shared" si="2"/>
        <v>0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</row>
    <row r="58" spans="1:101" s="61" customFormat="1" ht="15">
      <c r="A58" s="99" t="s">
        <v>64</v>
      </c>
      <c r="B58" s="88" t="s">
        <v>40</v>
      </c>
      <c r="C58" s="89">
        <f>SUMPRODUCT(('Setare fisier'!$C$16:$N$16=$B$6)*('Setare fisier'!$A$18:$A$56=A58)*('Setare fisier'!$B$18:$B$56=B58)*('Setare fisier'!$C$18:$N$56))</f>
        <v>0</v>
      </c>
      <c r="D58" s="89"/>
      <c r="E58" s="89"/>
      <c r="F58" s="30">
        <f t="shared" si="2"/>
        <v>0</v>
      </c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</row>
    <row r="59" spans="1:101" s="61" customFormat="1" ht="15">
      <c r="A59" s="100" t="s">
        <v>45</v>
      </c>
      <c r="B59" s="91" t="s">
        <v>41</v>
      </c>
      <c r="C59" s="89">
        <f>SUMPRODUCT(('Setare fisier'!$C$16:$N$16=$B$6)*('Setare fisier'!$A$18:$A$56=A59)*('Setare fisier'!$B$18:$B$56=B59)*('Setare fisier'!$C$18:$N$56))</f>
        <v>0</v>
      </c>
      <c r="D59" s="89"/>
      <c r="E59" s="89"/>
      <c r="F59" s="30">
        <f t="shared" si="2"/>
        <v>0</v>
      </c>
      <c r="G59" s="15"/>
      <c r="H59" s="29"/>
      <c r="I59" s="29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</row>
    <row r="60" spans="1:101" s="93" customFormat="1" ht="30">
      <c r="A60" s="100" t="s">
        <v>45</v>
      </c>
      <c r="B60" s="91" t="s">
        <v>96</v>
      </c>
      <c r="C60" s="89">
        <f>SUMPRODUCT(('Setare fisier'!$C$16:$N$16=$B$6)*('Setare fisier'!$A$18:$A$56=A60)*('Setare fisier'!$B$18:$B$56=B60)*('Setare fisier'!$C$18:$N$56))</f>
        <v>0</v>
      </c>
      <c r="D60" s="89"/>
      <c r="E60" s="89"/>
      <c r="F60" s="30">
        <f t="shared" si="2"/>
        <v>0</v>
      </c>
      <c r="G60" s="28"/>
      <c r="H60" s="29"/>
      <c r="I60" s="29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</row>
    <row r="61" spans="1:101" s="94" customFormat="1" ht="15.75">
      <c r="A61" s="187" t="s">
        <v>0</v>
      </c>
      <c r="B61" s="187"/>
      <c r="C61" s="92">
        <f>SUM(C22:C60)</f>
        <v>0</v>
      </c>
      <c r="D61" s="92">
        <f>SUM(D22:D60)</f>
        <v>0</v>
      </c>
      <c r="E61" s="92">
        <f>SUM(E22:E60)</f>
        <v>0</v>
      </c>
      <c r="F61" s="31">
        <f>SUM(F22:F60)</f>
        <v>0</v>
      </c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</row>
    <row r="62" spans="1:101" s="94" customFormat="1">
      <c r="B62" s="95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</row>
    <row r="63" spans="1:101" s="94" customFormat="1">
      <c r="B63" s="95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</row>
    <row r="64" spans="1:101" s="94" customFormat="1">
      <c r="B64" s="95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</row>
    <row r="65" spans="2:95" s="94" customFormat="1">
      <c r="B65" s="95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</row>
    <row r="66" spans="2:95" s="94" customFormat="1">
      <c r="B66" s="95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</row>
    <row r="67" spans="2:95" s="94" customFormat="1">
      <c r="B67" s="95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</row>
    <row r="68" spans="2:95" s="94" customFormat="1">
      <c r="B68" s="95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</row>
    <row r="69" spans="2:95" s="94" customFormat="1">
      <c r="B69" s="95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</row>
    <row r="70" spans="2:95" s="94" customFormat="1">
      <c r="B70" s="95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</row>
    <row r="71" spans="2:95" s="94" customFormat="1">
      <c r="B71" s="95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</row>
    <row r="72" spans="2:95" s="94" customFormat="1">
      <c r="B72" s="95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</row>
    <row r="73" spans="2:95" s="94" customFormat="1">
      <c r="B73" s="95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</row>
    <row r="74" spans="2:95" s="94" customFormat="1">
      <c r="B74" s="95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</row>
    <row r="75" spans="2:95" s="94" customFormat="1">
      <c r="B75" s="95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</row>
    <row r="76" spans="2:95" s="94" customFormat="1">
      <c r="B76" s="95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</row>
    <row r="77" spans="2:95" s="94" customFormat="1">
      <c r="B77" s="95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</row>
    <row r="78" spans="2:95" s="94" customFormat="1">
      <c r="B78" s="95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</row>
    <row r="79" spans="2:95" s="94" customFormat="1">
      <c r="B79" s="95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</row>
    <row r="80" spans="2:95" s="94" customFormat="1">
      <c r="B80" s="95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</row>
    <row r="81" spans="2:95" s="94" customFormat="1">
      <c r="B81" s="95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</row>
    <row r="82" spans="2:95" s="94" customFormat="1">
      <c r="B82" s="95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</row>
    <row r="83" spans="2:95" s="94" customFormat="1">
      <c r="B83" s="95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</row>
    <row r="84" spans="2:95" s="94" customFormat="1">
      <c r="B84" s="95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</row>
    <row r="85" spans="2:95" s="94" customFormat="1">
      <c r="B85" s="95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</row>
    <row r="86" spans="2:95" s="94" customFormat="1">
      <c r="B86" s="95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</row>
    <row r="87" spans="2:95" s="94" customFormat="1">
      <c r="B87" s="95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</row>
    <row r="88" spans="2:95" s="94" customFormat="1">
      <c r="B88" s="95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</row>
    <row r="89" spans="2:95" s="94" customFormat="1">
      <c r="B89" s="95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</row>
    <row r="90" spans="2:95" s="94" customFormat="1">
      <c r="B90" s="95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</row>
    <row r="91" spans="2:95" s="94" customFormat="1">
      <c r="B91" s="95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</row>
    <row r="92" spans="2:95" s="94" customFormat="1">
      <c r="B92" s="95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</row>
    <row r="93" spans="2:95" s="94" customFormat="1">
      <c r="B93" s="95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</row>
    <row r="94" spans="2:95" s="94" customFormat="1">
      <c r="B94" s="95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</row>
    <row r="95" spans="2:95" s="94" customFormat="1">
      <c r="B95" s="95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</row>
    <row r="96" spans="2:95" s="94" customFormat="1">
      <c r="B96" s="95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</row>
    <row r="97" spans="2:95" s="94" customFormat="1">
      <c r="B97" s="95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</row>
    <row r="98" spans="2:95" s="94" customFormat="1">
      <c r="B98" s="95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</row>
    <row r="99" spans="2:95" s="94" customFormat="1">
      <c r="B99" s="95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</row>
    <row r="100" spans="2:95" s="94" customFormat="1">
      <c r="B100" s="95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</row>
    <row r="101" spans="2:95" s="94" customFormat="1">
      <c r="B101" s="95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</row>
    <row r="102" spans="2:95" s="94" customFormat="1">
      <c r="B102" s="95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</row>
    <row r="103" spans="2:95" s="94" customFormat="1">
      <c r="B103" s="95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</row>
    <row r="104" spans="2:95" s="94" customFormat="1">
      <c r="B104" s="95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</row>
    <row r="105" spans="2:95" s="94" customFormat="1">
      <c r="B105" s="95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</row>
    <row r="106" spans="2:95" s="94" customFormat="1">
      <c r="B106" s="95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</row>
    <row r="107" spans="2:95" s="94" customFormat="1">
      <c r="B107" s="95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</row>
    <row r="108" spans="2:95" s="94" customFormat="1">
      <c r="B108" s="95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</row>
    <row r="109" spans="2:95" s="94" customFormat="1">
      <c r="B109" s="95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</row>
    <row r="110" spans="2:95" s="94" customFormat="1">
      <c r="B110" s="95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</row>
    <row r="111" spans="2:95" s="94" customFormat="1">
      <c r="B111" s="95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</row>
    <row r="112" spans="2:95" s="94" customFormat="1">
      <c r="B112" s="95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</row>
    <row r="113" spans="2:95" s="94" customFormat="1">
      <c r="B113" s="95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</row>
    <row r="114" spans="2:95" s="94" customFormat="1">
      <c r="B114" s="95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</row>
    <row r="115" spans="2:95" s="94" customFormat="1">
      <c r="B115" s="95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</row>
    <row r="116" spans="2:95" s="94" customFormat="1">
      <c r="B116" s="95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</row>
    <row r="117" spans="2:95" s="94" customFormat="1">
      <c r="B117" s="95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</row>
    <row r="118" spans="2:95" s="94" customFormat="1">
      <c r="B118" s="95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</row>
    <row r="119" spans="2:95" s="94" customFormat="1">
      <c r="B119" s="95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</row>
    <row r="120" spans="2:95" s="94" customFormat="1">
      <c r="B120" s="95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</row>
    <row r="121" spans="2:95" s="94" customFormat="1">
      <c r="B121" s="95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</row>
    <row r="122" spans="2:95" s="94" customFormat="1">
      <c r="B122" s="95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</row>
    <row r="123" spans="2:95" s="94" customFormat="1">
      <c r="B123" s="95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</row>
    <row r="124" spans="2:95" s="94" customFormat="1">
      <c r="B124" s="95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</row>
    <row r="125" spans="2:95" s="94" customFormat="1">
      <c r="B125" s="95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</row>
    <row r="126" spans="2:95" s="94" customFormat="1">
      <c r="B126" s="95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</row>
    <row r="127" spans="2:95" s="94" customFormat="1">
      <c r="B127" s="95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</row>
    <row r="128" spans="2:95" s="94" customFormat="1">
      <c r="B128" s="95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</row>
    <row r="129" spans="2:95" s="94" customFormat="1">
      <c r="B129" s="95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</row>
    <row r="130" spans="2:95" s="94" customFormat="1">
      <c r="B130" s="95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</row>
    <row r="131" spans="2:95" s="94" customFormat="1">
      <c r="B131" s="95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</row>
    <row r="132" spans="2:95" s="94" customFormat="1">
      <c r="B132" s="95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</row>
    <row r="133" spans="2:95" s="94" customFormat="1">
      <c r="B133" s="95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</row>
    <row r="134" spans="2:95" s="94" customFormat="1">
      <c r="B134" s="95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</row>
    <row r="135" spans="2:95" s="94" customFormat="1">
      <c r="B135" s="95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</row>
    <row r="136" spans="2:95" s="94" customFormat="1">
      <c r="B136" s="95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</row>
    <row r="137" spans="2:95" s="94" customFormat="1">
      <c r="B137" s="95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</row>
    <row r="138" spans="2:95" s="94" customFormat="1">
      <c r="B138" s="95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</row>
    <row r="139" spans="2:95" s="94" customFormat="1">
      <c r="B139" s="95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</row>
    <row r="140" spans="2:95" s="94" customFormat="1">
      <c r="B140" s="95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</row>
    <row r="141" spans="2:95" s="94" customFormat="1">
      <c r="B141" s="95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</row>
    <row r="142" spans="2:95" s="94" customFormat="1">
      <c r="B142" s="95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</row>
    <row r="143" spans="2:95" s="94" customFormat="1">
      <c r="B143" s="95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</row>
    <row r="144" spans="2:95" s="94" customFormat="1">
      <c r="B144" s="95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</row>
    <row r="145" spans="2:95" s="94" customFormat="1">
      <c r="B145" s="95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</row>
    <row r="146" spans="2:95" s="94" customFormat="1">
      <c r="B146" s="95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</row>
    <row r="147" spans="2:95" s="94" customFormat="1">
      <c r="B147" s="95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</row>
    <row r="148" spans="2:95" s="94" customFormat="1">
      <c r="B148" s="95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</row>
    <row r="149" spans="2:95" s="94" customFormat="1">
      <c r="B149" s="95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</row>
    <row r="150" spans="2:95" s="94" customFormat="1">
      <c r="B150" s="95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</row>
    <row r="151" spans="2:95" s="94" customFormat="1">
      <c r="B151" s="95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</row>
    <row r="152" spans="2:95" s="94" customFormat="1">
      <c r="B152" s="95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</row>
    <row r="153" spans="2:95" s="94" customFormat="1">
      <c r="B153" s="95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</row>
    <row r="154" spans="2:95" s="94" customFormat="1">
      <c r="B154" s="95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</row>
    <row r="155" spans="2:95" s="94" customFormat="1">
      <c r="B155" s="95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</row>
    <row r="156" spans="2:95" s="94" customFormat="1">
      <c r="B156" s="95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</row>
    <row r="157" spans="2:95" s="94" customFormat="1">
      <c r="B157" s="95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</row>
    <row r="158" spans="2:95" s="94" customFormat="1">
      <c r="B158" s="95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</row>
    <row r="159" spans="2:95" s="94" customFormat="1">
      <c r="B159" s="95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</row>
    <row r="160" spans="2:95" s="94" customFormat="1">
      <c r="B160" s="95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</row>
    <row r="161" spans="2:95" s="94" customFormat="1">
      <c r="B161" s="95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</row>
    <row r="162" spans="2:95" s="94" customFormat="1">
      <c r="B162" s="95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</row>
    <row r="163" spans="2:95" s="94" customFormat="1">
      <c r="B163" s="95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</row>
    <row r="164" spans="2:95" s="94" customFormat="1">
      <c r="B164" s="95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</row>
    <row r="165" spans="2:95" s="94" customFormat="1">
      <c r="B165" s="95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</row>
    <row r="166" spans="2:95" s="94" customFormat="1">
      <c r="B166" s="95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</row>
    <row r="167" spans="2:95" s="94" customFormat="1">
      <c r="B167" s="95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</row>
    <row r="168" spans="2:95" s="94" customFormat="1">
      <c r="B168" s="95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</row>
    <row r="169" spans="2:95" s="94" customFormat="1">
      <c r="B169" s="95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</row>
    <row r="170" spans="2:95" s="94" customFormat="1">
      <c r="B170" s="95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</row>
    <row r="171" spans="2:95" s="94" customFormat="1">
      <c r="B171" s="95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</row>
    <row r="172" spans="2:95" s="94" customFormat="1">
      <c r="B172" s="95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</row>
    <row r="173" spans="2:95" s="94" customFormat="1">
      <c r="B173" s="95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</row>
    <row r="174" spans="2:95" s="94" customFormat="1">
      <c r="B174" s="95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</row>
    <row r="175" spans="2:95" s="94" customFormat="1">
      <c r="B175" s="95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</row>
    <row r="176" spans="2:95" s="94" customFormat="1">
      <c r="B176" s="95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</row>
    <row r="177" spans="2:95" s="94" customFormat="1">
      <c r="B177" s="95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</row>
    <row r="178" spans="2:95" s="94" customFormat="1">
      <c r="B178" s="95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</row>
    <row r="179" spans="2:95" s="94" customFormat="1">
      <c r="B179" s="95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</row>
    <row r="180" spans="2:95" s="94" customFormat="1">
      <c r="B180" s="95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</row>
    <row r="181" spans="2:95" s="94" customFormat="1">
      <c r="B181" s="95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</row>
    <row r="182" spans="2:95" s="94" customFormat="1">
      <c r="B182" s="95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</row>
    <row r="183" spans="2:95" s="94" customFormat="1">
      <c r="B183" s="95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</row>
    <row r="184" spans="2:95" s="94" customFormat="1">
      <c r="B184" s="95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</row>
    <row r="185" spans="2:95" s="94" customFormat="1">
      <c r="B185" s="95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</row>
    <row r="186" spans="2:95" s="94" customFormat="1">
      <c r="B186" s="95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</row>
    <row r="187" spans="2:95" s="94" customFormat="1">
      <c r="B187" s="95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</row>
    <row r="188" spans="2:95" s="94" customFormat="1">
      <c r="B188" s="95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</row>
    <row r="189" spans="2:95" s="94" customFormat="1">
      <c r="B189" s="95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</row>
    <row r="190" spans="2:95" s="94" customFormat="1">
      <c r="B190" s="95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</row>
    <row r="191" spans="2:95" s="94" customFormat="1">
      <c r="B191" s="95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</row>
    <row r="192" spans="2:95" s="94" customFormat="1">
      <c r="B192" s="95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</row>
    <row r="193" spans="2:95" s="94" customFormat="1">
      <c r="B193" s="95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</row>
    <row r="194" spans="2:95" s="94" customFormat="1">
      <c r="B194" s="95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</row>
    <row r="195" spans="2:95" s="94" customFormat="1">
      <c r="B195" s="95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</row>
    <row r="196" spans="2:95" s="94" customFormat="1">
      <c r="B196" s="95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</row>
    <row r="197" spans="2:95" s="94" customFormat="1">
      <c r="B197" s="95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</row>
    <row r="198" spans="2:95" s="94" customFormat="1">
      <c r="B198" s="95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</row>
    <row r="199" spans="2:95" s="94" customFormat="1">
      <c r="B199" s="95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</row>
    <row r="200" spans="2:95" s="94" customFormat="1">
      <c r="B200" s="95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</row>
    <row r="201" spans="2:95" s="94" customFormat="1">
      <c r="B201" s="95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</row>
    <row r="202" spans="2:95" s="94" customFormat="1">
      <c r="B202" s="95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</row>
    <row r="203" spans="2:95" s="94" customFormat="1">
      <c r="B203" s="95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</row>
    <row r="204" spans="2:95" s="94" customFormat="1">
      <c r="B204" s="95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</row>
    <row r="205" spans="2:95" s="94" customFormat="1">
      <c r="B205" s="95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</row>
    <row r="206" spans="2:95" s="94" customFormat="1">
      <c r="B206" s="95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</row>
    <row r="207" spans="2:95" s="94" customFormat="1">
      <c r="B207" s="95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</row>
    <row r="208" spans="2:95" s="94" customFormat="1">
      <c r="B208" s="95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</row>
    <row r="209" spans="2:95" s="94" customFormat="1">
      <c r="B209" s="95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</row>
    <row r="210" spans="2:95" s="94" customFormat="1">
      <c r="B210" s="95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</row>
    <row r="211" spans="2:95" s="94" customFormat="1">
      <c r="B211" s="95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</row>
    <row r="212" spans="2:95" s="94" customFormat="1">
      <c r="B212" s="95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</row>
    <row r="213" spans="2:95" s="94" customFormat="1">
      <c r="B213" s="95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</row>
    <row r="214" spans="2:95" s="94" customFormat="1">
      <c r="B214" s="95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</row>
    <row r="215" spans="2:95" s="94" customFormat="1">
      <c r="B215" s="95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</row>
    <row r="216" spans="2:95" s="94" customFormat="1">
      <c r="B216" s="95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</row>
    <row r="217" spans="2:95" s="94" customFormat="1">
      <c r="B217" s="95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</row>
    <row r="218" spans="2:95" s="94" customFormat="1">
      <c r="B218" s="95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</row>
    <row r="219" spans="2:95" s="94" customFormat="1">
      <c r="B219" s="95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</row>
    <row r="220" spans="2:95" s="94" customFormat="1">
      <c r="B220" s="95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</row>
    <row r="221" spans="2:95" s="94" customFormat="1">
      <c r="B221" s="95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</row>
    <row r="222" spans="2:95" s="94" customFormat="1">
      <c r="B222" s="95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</row>
    <row r="223" spans="2:95" s="94" customFormat="1">
      <c r="B223" s="95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</row>
    <row r="224" spans="2:95" s="94" customFormat="1">
      <c r="B224" s="95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</row>
    <row r="225" spans="2:95" s="94" customFormat="1">
      <c r="B225" s="95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</row>
    <row r="226" spans="2:95" s="94" customFormat="1">
      <c r="B226" s="95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</row>
    <row r="227" spans="2:95" s="94" customFormat="1">
      <c r="B227" s="95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</row>
    <row r="228" spans="2:95" s="94" customFormat="1">
      <c r="B228" s="95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</row>
    <row r="229" spans="2:95" s="94" customFormat="1">
      <c r="B229" s="95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</row>
    <row r="230" spans="2:95" s="94" customFormat="1">
      <c r="B230" s="95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</row>
    <row r="231" spans="2:95" s="94" customFormat="1">
      <c r="B231" s="95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</row>
    <row r="232" spans="2:95" s="94" customFormat="1">
      <c r="B232" s="95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</row>
    <row r="233" spans="2:95" s="94" customFormat="1">
      <c r="B233" s="95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</row>
    <row r="234" spans="2:95" s="94" customFormat="1">
      <c r="B234" s="95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</row>
    <row r="235" spans="2:95" s="94" customFormat="1">
      <c r="B235" s="95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</row>
    <row r="236" spans="2:95" s="94" customFormat="1">
      <c r="B236" s="95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</row>
    <row r="237" spans="2:95" s="94" customFormat="1">
      <c r="B237" s="95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</row>
    <row r="238" spans="2:95" s="94" customFormat="1">
      <c r="B238" s="95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</row>
    <row r="239" spans="2:95" s="94" customFormat="1">
      <c r="B239" s="95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</row>
    <row r="240" spans="2:95" s="94" customFormat="1">
      <c r="B240" s="95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</row>
    <row r="241" spans="2:95" s="94" customFormat="1">
      <c r="B241" s="95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</row>
    <row r="242" spans="2:95" s="94" customFormat="1">
      <c r="B242" s="95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</row>
    <row r="243" spans="2:95" s="94" customFormat="1">
      <c r="B243" s="95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</row>
    <row r="244" spans="2:95" s="94" customFormat="1">
      <c r="B244" s="95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</row>
    <row r="245" spans="2:95" s="94" customFormat="1">
      <c r="B245" s="95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</row>
    <row r="246" spans="2:95" s="94" customFormat="1">
      <c r="B246" s="95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</row>
    <row r="247" spans="2:95" s="94" customFormat="1">
      <c r="B247" s="95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</row>
    <row r="248" spans="2:95" s="94" customFormat="1">
      <c r="B248" s="95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</row>
    <row r="249" spans="2:95" s="94" customFormat="1">
      <c r="B249" s="95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</row>
    <row r="250" spans="2:95" s="94" customFormat="1">
      <c r="B250" s="95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</row>
    <row r="251" spans="2:95" s="94" customFormat="1">
      <c r="B251" s="95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</row>
    <row r="252" spans="2:95" s="94" customFormat="1">
      <c r="B252" s="95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</row>
    <row r="253" spans="2:95" s="94" customFormat="1">
      <c r="B253" s="95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</row>
    <row r="254" spans="2:95" s="94" customFormat="1">
      <c r="B254" s="95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</row>
    <row r="255" spans="2:95" s="94" customFormat="1">
      <c r="B255" s="95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</row>
    <row r="256" spans="2:95" s="94" customFormat="1">
      <c r="B256" s="95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</row>
    <row r="257" spans="2:95" s="94" customFormat="1">
      <c r="B257" s="95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</row>
    <row r="258" spans="2:95" s="94" customFormat="1">
      <c r="B258" s="95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</row>
    <row r="259" spans="2:95" s="94" customFormat="1">
      <c r="B259" s="95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</row>
    <row r="260" spans="2:95" s="94" customFormat="1">
      <c r="B260" s="95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</row>
    <row r="261" spans="2:95" s="94" customFormat="1">
      <c r="B261" s="95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</row>
    <row r="262" spans="2:95" s="94" customFormat="1">
      <c r="B262" s="95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</row>
    <row r="263" spans="2:95" s="94" customFormat="1">
      <c r="B263" s="95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</row>
    <row r="264" spans="2:95" s="94" customFormat="1">
      <c r="B264" s="95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</row>
    <row r="265" spans="2:95" s="94" customFormat="1">
      <c r="B265" s="95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</row>
    <row r="266" spans="2:95" s="94" customFormat="1">
      <c r="B266" s="95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</row>
    <row r="267" spans="2:95" s="94" customFormat="1">
      <c r="B267" s="95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</row>
    <row r="268" spans="2:95" s="94" customFormat="1">
      <c r="B268" s="95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</row>
    <row r="269" spans="2:95" s="94" customFormat="1">
      <c r="B269" s="95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</row>
    <row r="270" spans="2:95" s="94" customFormat="1">
      <c r="B270" s="95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</row>
    <row r="271" spans="2:95" s="94" customFormat="1">
      <c r="B271" s="95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</row>
    <row r="272" spans="2:95" s="94" customFormat="1">
      <c r="B272" s="95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</row>
    <row r="273" spans="2:95" s="94" customFormat="1">
      <c r="B273" s="95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</row>
    <row r="274" spans="2:95" s="94" customFormat="1">
      <c r="B274" s="95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</row>
    <row r="275" spans="2:95" s="94" customFormat="1">
      <c r="B275" s="95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</row>
    <row r="276" spans="2:95" s="94" customFormat="1">
      <c r="B276" s="95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</row>
    <row r="277" spans="2:95" s="94" customFormat="1">
      <c r="B277" s="95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</row>
    <row r="278" spans="2:95" s="94" customFormat="1">
      <c r="B278" s="95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</row>
    <row r="279" spans="2:95" s="94" customFormat="1">
      <c r="B279" s="95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</row>
    <row r="280" spans="2:95" s="94" customFormat="1">
      <c r="B280" s="95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</row>
    <row r="281" spans="2:95" s="94" customFormat="1">
      <c r="B281" s="95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</row>
    <row r="282" spans="2:95" s="94" customFormat="1">
      <c r="B282" s="95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</row>
    <row r="283" spans="2:95" s="94" customFormat="1">
      <c r="B283" s="95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</row>
    <row r="284" spans="2:95" s="94" customFormat="1">
      <c r="B284" s="95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</row>
    <row r="285" spans="2:95" s="94" customFormat="1">
      <c r="B285" s="95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</row>
    <row r="286" spans="2:95" s="94" customFormat="1">
      <c r="B286" s="95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</row>
    <row r="287" spans="2:95" s="94" customFormat="1">
      <c r="B287" s="95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</row>
    <row r="288" spans="2:95" s="94" customFormat="1">
      <c r="B288" s="95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</row>
    <row r="289" spans="1:95" s="94" customFormat="1">
      <c r="B289" s="95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</row>
    <row r="290" spans="1:95" s="94" customFormat="1">
      <c r="B290" s="95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</row>
    <row r="291" spans="1:95" s="94" customFormat="1">
      <c r="B291" s="95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</row>
    <row r="292" spans="1:95" s="94" customFormat="1">
      <c r="B292" s="95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</row>
    <row r="293" spans="1:95" s="94" customFormat="1">
      <c r="B293" s="95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</row>
    <row r="294" spans="1:95" s="94" customFormat="1">
      <c r="B294" s="95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</row>
    <row r="295" spans="1:95" s="94" customFormat="1">
      <c r="B295" s="95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</row>
    <row r="296" spans="1:95" s="94" customFormat="1">
      <c r="B296" s="95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</row>
    <row r="297" spans="1:95" s="94" customFormat="1">
      <c r="B297" s="95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</row>
    <row r="298" spans="1:95" s="94" customFormat="1">
      <c r="B298" s="95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</row>
    <row r="299" spans="1:95" s="94" customFormat="1">
      <c r="B299" s="95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</row>
    <row r="300" spans="1:95" s="94" customFormat="1">
      <c r="B300" s="95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</row>
    <row r="301" spans="1:95" s="94" customFormat="1">
      <c r="B301" s="95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</row>
    <row r="302" spans="1:95" s="94" customFormat="1">
      <c r="B302" s="95"/>
      <c r="F302" s="29"/>
      <c r="G302" s="29"/>
      <c r="H302" s="7"/>
      <c r="I302" s="7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</row>
    <row r="303" spans="1:95">
      <c r="A303" s="94"/>
      <c r="B303" s="95"/>
      <c r="C303" s="94"/>
      <c r="D303" s="94"/>
      <c r="E303" s="94"/>
      <c r="F303" s="29"/>
    </row>
  </sheetData>
  <mergeCells count="10">
    <mergeCell ref="A61:B61"/>
    <mergeCell ref="A13:B13"/>
    <mergeCell ref="A8:B8"/>
    <mergeCell ref="A9:B9"/>
    <mergeCell ref="A10:B10"/>
    <mergeCell ref="A11:B11"/>
    <mergeCell ref="A14:B14"/>
    <mergeCell ref="A15:B15"/>
    <mergeCell ref="A16:B16"/>
    <mergeCell ref="A17:B17"/>
  </mergeCells>
  <conditionalFormatting sqref="F14:F17">
    <cfRule type="iconSet" priority="7">
      <iconSet iconSet="3Symbols2" reverse="1">
        <cfvo type="percent" val="0"/>
        <cfvo type="num" val="0"/>
        <cfvo type="num" val="0" gte="0"/>
      </iconSet>
    </cfRule>
  </conditionalFormatting>
  <conditionalFormatting sqref="F61">
    <cfRule type="iconSet" priority="4">
      <iconSet iconSet="3Symbols2">
        <cfvo type="percent" val="0"/>
        <cfvo type="num" val="0"/>
        <cfvo type="num" val="0"/>
      </iconSet>
    </cfRule>
  </conditionalFormatting>
  <conditionalFormatting sqref="F10:F11">
    <cfRule type="iconSet" priority="3">
      <iconSet iconSet="3Symbols2">
        <cfvo type="percent" val="0"/>
        <cfvo type="num" val="0"/>
        <cfvo type="num" val="0"/>
      </iconSet>
    </cfRule>
  </conditionalFormatting>
  <conditionalFormatting sqref="F9:F11">
    <cfRule type="iconSet" priority="2">
      <iconSet iconSet="3Symbols2">
        <cfvo type="percent" val="0"/>
        <cfvo type="num" val="0"/>
        <cfvo type="num" val="0"/>
      </iconSet>
    </cfRule>
  </conditionalFormatting>
  <conditionalFormatting sqref="F56:F57">
    <cfRule type="iconSet" priority="1">
      <iconSet iconSet="3Symbols2">
        <cfvo type="percent" val="0"/>
        <cfvo type="num" val="0"/>
        <cfvo type="num" val="0"/>
      </iconSet>
    </cfRule>
  </conditionalFormatting>
  <conditionalFormatting sqref="F6 F14:F17 F9:F11 F21:F60">
    <cfRule type="iconSet" priority="109">
      <iconSet iconSet="3Symbols2">
        <cfvo type="percent" val="0"/>
        <cfvo type="num" val="0"/>
        <cfvo type="num" val="0"/>
      </iconSet>
    </cfRule>
  </conditionalFormatting>
  <conditionalFormatting sqref="F21:F60">
    <cfRule type="iconSet" priority="114">
      <iconSet iconSet="3Symbols2">
        <cfvo type="percent" val="0"/>
        <cfvo type="num" val="0"/>
        <cfvo type="num" val="0"/>
      </iconSet>
    </cfRule>
  </conditionalFormatting>
  <conditionalFormatting sqref="F2 F5:F7 F10:F13 F17:F58">
    <cfRule type="iconSet" priority="115">
      <iconSet iconSet="3Symbols2">
        <cfvo type="percent" val="0"/>
        <cfvo type="num" val="0"/>
        <cfvo type="num" val="0"/>
      </iconSet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CW303"/>
  <sheetViews>
    <sheetView workbookViewId="0">
      <pane ySplit="6" topLeftCell="A7" activePane="bottomLeft" state="frozen"/>
      <selection activeCell="A25" sqref="A25"/>
      <selection pane="bottomLeft" activeCell="A25" sqref="A25"/>
    </sheetView>
  </sheetViews>
  <sheetFormatPr defaultRowHeight="12.75"/>
  <cols>
    <col min="1" max="1" width="20.75" style="96" bestFit="1" customWidth="1"/>
    <col min="2" max="2" width="19.25" style="97" bestFit="1" customWidth="1"/>
    <col min="3" max="3" width="8.75" style="96" bestFit="1" customWidth="1"/>
    <col min="4" max="4" width="14.625" style="96" bestFit="1" customWidth="1"/>
    <col min="5" max="5" width="12.375" style="96" bestFit="1" customWidth="1"/>
    <col min="6" max="6" width="11" style="7" customWidth="1"/>
    <col min="7" max="7" width="9" style="7"/>
    <col min="8" max="8" width="20.75" style="7" customWidth="1"/>
    <col min="9" max="9" width="9" style="7" customWidth="1"/>
    <col min="10" max="46" width="9" style="7"/>
    <col min="47" max="95" width="9" style="1"/>
    <col min="96" max="16384" width="9" style="96"/>
  </cols>
  <sheetData>
    <row r="1" spans="1:101" s="59" customFormat="1">
      <c r="A1" s="64"/>
      <c r="B1" s="60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</row>
    <row r="2" spans="1:101" s="59" customFormat="1">
      <c r="B2" s="60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1" s="59" customFormat="1">
      <c r="B3" s="60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1" s="59" customFormat="1">
      <c r="B4" s="6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</row>
    <row r="5" spans="1:101" s="61" customFormat="1" ht="15.75">
      <c r="A5" s="23"/>
      <c r="B5" s="56"/>
      <c r="C5" s="24" t="s">
        <v>3</v>
      </c>
      <c r="D5" s="24" t="str">
        <f>CONCATENATE("Realizat ",'Setare fisier'!$B$6)</f>
        <v xml:space="preserve">Realizat </v>
      </c>
      <c r="E5" s="24" t="str">
        <f>CONCATENATE("Realizat ",'Setare fisier'!$C$6)</f>
        <v xml:space="preserve">Realizat </v>
      </c>
      <c r="F5" s="25" t="s">
        <v>4</v>
      </c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</row>
    <row r="6" spans="1:101" s="64" customFormat="1" ht="15.75">
      <c r="A6" s="105" t="s">
        <v>2</v>
      </c>
      <c r="B6" s="105" t="s">
        <v>113</v>
      </c>
      <c r="C6" s="62">
        <f>C11</f>
        <v>0</v>
      </c>
      <c r="D6" s="62">
        <f>D11</f>
        <v>0</v>
      </c>
      <c r="E6" s="62">
        <f>E11</f>
        <v>0</v>
      </c>
      <c r="F6" s="63">
        <f>F11</f>
        <v>0</v>
      </c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</row>
    <row r="7" spans="1:101" s="61" customFormat="1" ht="15">
      <c r="A7" s="65"/>
      <c r="B7" s="66"/>
      <c r="C7" s="67"/>
      <c r="D7" s="16"/>
      <c r="E7" s="16"/>
      <c r="F7" s="26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</row>
    <row r="8" spans="1:101" s="61" customFormat="1" ht="15.75">
      <c r="A8" s="213" t="s">
        <v>5</v>
      </c>
      <c r="B8" s="213"/>
      <c r="C8" s="68" t="s">
        <v>3</v>
      </c>
      <c r="D8" s="68" t="s">
        <v>93</v>
      </c>
      <c r="E8" s="68" t="s">
        <v>93</v>
      </c>
      <c r="F8" s="69" t="s">
        <v>4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</row>
    <row r="9" spans="1:101" s="61" customFormat="1" ht="15">
      <c r="A9" s="190" t="s">
        <v>6</v>
      </c>
      <c r="B9" s="190"/>
      <c r="C9" s="70">
        <f>C17</f>
        <v>0</v>
      </c>
      <c r="D9" s="70">
        <f>D17</f>
        <v>0</v>
      </c>
      <c r="E9" s="70">
        <f>E17</f>
        <v>0</v>
      </c>
      <c r="F9" s="71">
        <f>C9-D9-E9</f>
        <v>0</v>
      </c>
      <c r="G9" s="174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</row>
    <row r="10" spans="1:101" s="61" customFormat="1" ht="15">
      <c r="A10" s="190" t="s">
        <v>7</v>
      </c>
      <c r="B10" s="190"/>
      <c r="C10" s="70">
        <f>C61</f>
        <v>0</v>
      </c>
      <c r="D10" s="70">
        <f>D61</f>
        <v>0</v>
      </c>
      <c r="E10" s="70">
        <f>E61</f>
        <v>0</v>
      </c>
      <c r="F10" s="71">
        <f>C10-D10-E10</f>
        <v>0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</row>
    <row r="11" spans="1:101" s="61" customFormat="1" ht="15">
      <c r="A11" s="190" t="s">
        <v>8</v>
      </c>
      <c r="B11" s="190"/>
      <c r="C11" s="72">
        <f>C9-C10</f>
        <v>0</v>
      </c>
      <c r="D11" s="72">
        <f>D9-D10</f>
        <v>0</v>
      </c>
      <c r="E11" s="72">
        <f>E9-E10</f>
        <v>0</v>
      </c>
      <c r="F11" s="73">
        <f>F9-F10</f>
        <v>0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</row>
    <row r="12" spans="1:101" s="61" customFormat="1" ht="18.75">
      <c r="A12" s="65"/>
      <c r="B12" s="57"/>
      <c r="C12" s="19"/>
      <c r="D12" s="16"/>
      <c r="E12" s="16"/>
      <c r="F12" s="26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</row>
    <row r="13" spans="1:101" s="61" customFormat="1" ht="15.75">
      <c r="A13" s="212" t="s">
        <v>9</v>
      </c>
      <c r="B13" s="212"/>
      <c r="C13" s="74" t="s">
        <v>3</v>
      </c>
      <c r="D13" s="74" t="s">
        <v>93</v>
      </c>
      <c r="E13" s="74" t="s">
        <v>93</v>
      </c>
      <c r="F13" s="75" t="s">
        <v>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</row>
    <row r="14" spans="1:101" s="61" customFormat="1" ht="15">
      <c r="A14" s="190" t="s">
        <v>13</v>
      </c>
      <c r="B14" s="191"/>
      <c r="C14" s="106">
        <f>HLOOKUP($B$6,'Setare fisier'!$A$8:$N$11,MATCH(A14,'Setare fisier'!$A$8:$A$11,0),0)</f>
        <v>0</v>
      </c>
      <c r="D14" s="76"/>
      <c r="E14" s="76"/>
      <c r="F14" s="77">
        <f>C14-D14-E14</f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</row>
    <row r="15" spans="1:101" s="61" customFormat="1" ht="15">
      <c r="A15" s="190" t="s">
        <v>14</v>
      </c>
      <c r="B15" s="191"/>
      <c r="C15" s="106">
        <f>HLOOKUP($B$6,'Setare fisier'!$A$8:$N$11,MATCH(A15,'Setare fisier'!$A$8:$A$11,0),0)</f>
        <v>0</v>
      </c>
      <c r="D15" s="76"/>
      <c r="E15" s="76"/>
      <c r="F15" s="77">
        <f>C15-D15-E15</f>
        <v>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</row>
    <row r="16" spans="1:101" s="61" customFormat="1" ht="15" customHeight="1">
      <c r="A16" s="190" t="s">
        <v>15</v>
      </c>
      <c r="B16" s="191"/>
      <c r="C16" s="106">
        <f>HLOOKUP($B$6,'Setare fisier'!$A$8:$N$11,MATCH(A16,'Setare fisier'!$A$8:$A$11,0),0)</f>
        <v>0</v>
      </c>
      <c r="D16" s="76"/>
      <c r="E16" s="76"/>
      <c r="F16" s="77">
        <f>C16-D16-E16</f>
        <v>0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</row>
    <row r="17" spans="1:101" s="61" customFormat="1" ht="15.75">
      <c r="A17" s="214"/>
      <c r="B17" s="214"/>
      <c r="C17" s="78">
        <f>SUM(C14:C16)</f>
        <v>0</v>
      </c>
      <c r="D17" s="78">
        <f>SUM(D14:D16)</f>
        <v>0</v>
      </c>
      <c r="E17" s="78"/>
      <c r="F17" s="79">
        <f>SUM(F14:F16)</f>
        <v>0</v>
      </c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</row>
    <row r="18" spans="1:101" s="61" customFormat="1" ht="18.75">
      <c r="A18" s="18"/>
      <c r="B18" s="58"/>
      <c r="C18" s="16"/>
      <c r="D18" s="17"/>
      <c r="E18" s="20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</row>
    <row r="19" spans="1:101" s="61" customFormat="1" ht="15.75">
      <c r="A19" s="80" t="s">
        <v>10</v>
      </c>
      <c r="B19" s="81"/>
      <c r="C19" s="80"/>
      <c r="D19" s="80"/>
      <c r="E19" s="82"/>
      <c r="F19" s="82"/>
      <c r="G19" s="83"/>
      <c r="H19" s="80" t="s">
        <v>46</v>
      </c>
      <c r="I19" s="80"/>
      <c r="J19" s="83"/>
      <c r="K19" s="83"/>
      <c r="L19" s="83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</row>
    <row r="20" spans="1:101" s="64" customFormat="1" ht="15" customHeight="1">
      <c r="A20" s="84" t="s">
        <v>62</v>
      </c>
      <c r="B20" s="85" t="s">
        <v>63</v>
      </c>
      <c r="C20" s="86" t="s">
        <v>3</v>
      </c>
      <c r="D20" s="24" t="str">
        <f>CONCATENATE("Realizat ",'Setare fisier'!$B$6)</f>
        <v xml:space="preserve">Realizat </v>
      </c>
      <c r="E20" s="24" t="str">
        <f>CONCATENATE("Realizat ",'Setare fisier'!$C$6)</f>
        <v xml:space="preserve">Realizat </v>
      </c>
      <c r="F20" s="86" t="s">
        <v>4</v>
      </c>
      <c r="G20" s="15"/>
      <c r="H20" s="87" t="s">
        <v>62</v>
      </c>
      <c r="I20" s="87" t="s">
        <v>0</v>
      </c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</row>
    <row r="21" spans="1:101" s="61" customFormat="1" ht="15">
      <c r="A21" s="100" t="s">
        <v>11</v>
      </c>
      <c r="B21" s="88" t="s">
        <v>139</v>
      </c>
      <c r="C21" s="89">
        <f>SUMPRODUCT(('Setare fisier'!$C$16:$N$16=$B$6)*('Setare fisier'!$A$18:$A$56=A21)*('Setare fisier'!$B$18:$B$56=B21)*('Setare fisier'!$C$18:$N$56))</f>
        <v>0</v>
      </c>
      <c r="D21" s="89"/>
      <c r="E21" s="89"/>
      <c r="F21" s="30">
        <f t="shared" ref="F21:F32" si="0">C21-D21-E21</f>
        <v>0</v>
      </c>
      <c r="G21" s="15"/>
      <c r="H21" s="173" t="s">
        <v>11</v>
      </c>
      <c r="I21" s="32">
        <f t="shared" ref="I21:I30" si="1">SUMIF(A:A,H23,D:D)+SUMIF(A:A,H23,E:E)</f>
        <v>0</v>
      </c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</row>
    <row r="22" spans="1:101" s="61" customFormat="1" ht="15">
      <c r="A22" s="100" t="s">
        <v>11</v>
      </c>
      <c r="B22" s="88" t="s">
        <v>12</v>
      </c>
      <c r="C22" s="89">
        <f>SUMPRODUCT(('Setare fisier'!$C$16:$N$16=$B$6)*('Setare fisier'!$A$18:$A$56=A22)*('Setare fisier'!$B$18:$B$56=B22)*('Setare fisier'!$C$18:$N$56))</f>
        <v>0</v>
      </c>
      <c r="D22" s="89"/>
      <c r="E22" s="89"/>
      <c r="F22" s="30">
        <f t="shared" si="0"/>
        <v>0</v>
      </c>
      <c r="G22" s="15"/>
      <c r="H22" s="173" t="s">
        <v>97</v>
      </c>
      <c r="I22" s="32">
        <f t="shared" si="1"/>
        <v>0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</row>
    <row r="23" spans="1:101" s="61" customFormat="1" ht="15">
      <c r="A23" s="100" t="s">
        <v>11</v>
      </c>
      <c r="B23" s="88" t="s">
        <v>16</v>
      </c>
      <c r="C23" s="89">
        <f>SUMPRODUCT(('Setare fisier'!$C$16:$N$16=$B$6)*('Setare fisier'!$A$18:$A$56=A23)*('Setare fisier'!$B$18:$B$56=B23)*('Setare fisier'!$C$18:$N$56))</f>
        <v>0</v>
      </c>
      <c r="D23" s="89"/>
      <c r="E23" s="89"/>
      <c r="F23" s="30">
        <f t="shared" si="0"/>
        <v>0</v>
      </c>
      <c r="G23" s="15"/>
      <c r="H23" s="172" t="s">
        <v>61</v>
      </c>
      <c r="I23" s="32">
        <f t="shared" si="1"/>
        <v>0</v>
      </c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</row>
    <row r="24" spans="1:101" s="61" customFormat="1" ht="15">
      <c r="A24" s="100" t="s">
        <v>11</v>
      </c>
      <c r="B24" s="88" t="s">
        <v>17</v>
      </c>
      <c r="C24" s="89">
        <f>SUMPRODUCT(('Setare fisier'!$C$16:$N$16=$B$6)*('Setare fisier'!$A$18:$A$56=A24)*('Setare fisier'!$B$18:$B$56=B24)*('Setare fisier'!$C$18:$N$56))</f>
        <v>0</v>
      </c>
      <c r="D24" s="89"/>
      <c r="E24" s="89"/>
      <c r="F24" s="30">
        <f t="shared" si="0"/>
        <v>0</v>
      </c>
      <c r="G24" s="15"/>
      <c r="H24" s="172" t="s">
        <v>23</v>
      </c>
      <c r="I24" s="32">
        <f t="shared" si="1"/>
        <v>0</v>
      </c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</row>
    <row r="25" spans="1:101" s="61" customFormat="1" ht="30">
      <c r="A25" s="100" t="s">
        <v>11</v>
      </c>
      <c r="B25" s="88" t="s">
        <v>18</v>
      </c>
      <c r="C25" s="89">
        <f>SUMPRODUCT(('Setare fisier'!$C$16:$N$16=$B$6)*('Setare fisier'!$A$18:$A$56=A25)*('Setare fisier'!$B$18:$B$56=B25)*('Setare fisier'!$C$18:$N$56))</f>
        <v>0</v>
      </c>
      <c r="D25" s="89"/>
      <c r="E25" s="89"/>
      <c r="F25" s="30">
        <f t="shared" si="0"/>
        <v>0</v>
      </c>
      <c r="G25" s="15"/>
      <c r="H25" s="172" t="s">
        <v>42</v>
      </c>
      <c r="I25" s="32">
        <f t="shared" si="1"/>
        <v>0</v>
      </c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</row>
    <row r="26" spans="1:101" s="61" customFormat="1" ht="15">
      <c r="A26" s="100" t="s">
        <v>11</v>
      </c>
      <c r="B26" s="88" t="s">
        <v>19</v>
      </c>
      <c r="C26" s="89">
        <f>SUMPRODUCT(('Setare fisier'!$C$16:$N$16=$B$6)*('Setare fisier'!$A$18:$A$56=A26)*('Setare fisier'!$B$18:$B$56=B26)*('Setare fisier'!$C$18:$N$56))</f>
        <v>0</v>
      </c>
      <c r="D26" s="89"/>
      <c r="E26" s="89"/>
      <c r="F26" s="30">
        <f t="shared" si="0"/>
        <v>0</v>
      </c>
      <c r="G26" s="15"/>
      <c r="H26" s="172" t="s">
        <v>31</v>
      </c>
      <c r="I26" s="32">
        <f t="shared" si="1"/>
        <v>0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</row>
    <row r="27" spans="1:101" s="61" customFormat="1" ht="15">
      <c r="A27" s="100" t="s">
        <v>11</v>
      </c>
      <c r="B27" s="88" t="s">
        <v>20</v>
      </c>
      <c r="C27" s="89">
        <f>SUMPRODUCT(('Setare fisier'!$C$16:$N$16=$B$6)*('Setare fisier'!$A$18:$A$56=A27)*('Setare fisier'!$B$18:$B$56=B27)*('Setare fisier'!$C$18:$N$56))</f>
        <v>0</v>
      </c>
      <c r="D27" s="89"/>
      <c r="E27" s="89"/>
      <c r="F27" s="30">
        <f t="shared" si="0"/>
        <v>0</v>
      </c>
      <c r="G27" s="15"/>
      <c r="H27" s="172" t="s">
        <v>43</v>
      </c>
      <c r="I27" s="32">
        <f t="shared" si="1"/>
        <v>0</v>
      </c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</row>
    <row r="28" spans="1:101" s="61" customFormat="1" ht="15">
      <c r="A28" s="100" t="s">
        <v>11</v>
      </c>
      <c r="B28" s="88" t="s">
        <v>39</v>
      </c>
      <c r="C28" s="89">
        <f>SUMPRODUCT(('Setare fisier'!$C$16:$N$16=$B$6)*('Setare fisier'!$A$18:$A$56=A28)*('Setare fisier'!$B$18:$B$56=B28)*('Setare fisier'!$C$18:$N$56))</f>
        <v>0</v>
      </c>
      <c r="D28" s="89"/>
      <c r="E28" s="89"/>
      <c r="F28" s="30">
        <f t="shared" si="0"/>
        <v>0</v>
      </c>
      <c r="G28" s="15"/>
      <c r="H28" s="172" t="s">
        <v>35</v>
      </c>
      <c r="I28" s="32">
        <f t="shared" si="1"/>
        <v>0</v>
      </c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</row>
    <row r="29" spans="1:101" s="61" customFormat="1" ht="15">
      <c r="A29" s="100" t="s">
        <v>11</v>
      </c>
      <c r="B29" s="88" t="s">
        <v>21</v>
      </c>
      <c r="C29" s="89">
        <f>SUMPRODUCT(('Setare fisier'!$C$16:$N$16=$B$6)*('Setare fisier'!$A$18:$A$56=A29)*('Setare fisier'!$B$18:$B$56=B29)*('Setare fisier'!$C$18:$N$56))</f>
        <v>0</v>
      </c>
      <c r="D29" s="89"/>
      <c r="E29" s="89"/>
      <c r="F29" s="30">
        <f t="shared" si="0"/>
        <v>0</v>
      </c>
      <c r="G29" s="15"/>
      <c r="H29" s="172" t="s">
        <v>64</v>
      </c>
      <c r="I29" s="32">
        <f t="shared" si="1"/>
        <v>0</v>
      </c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</row>
    <row r="30" spans="1:101" s="61" customFormat="1" ht="30">
      <c r="A30" s="98" t="s">
        <v>97</v>
      </c>
      <c r="B30" s="88" t="s">
        <v>98</v>
      </c>
      <c r="C30" s="89">
        <f>SUMPRODUCT(('Setare fisier'!$C$16:$N$16=$B$6)*('Setare fisier'!$A$18:$A$56=A30)*('Setare fisier'!$B$18:$B$56=B30)*('Setare fisier'!$C$18:$N$56))</f>
        <v>0</v>
      </c>
      <c r="D30" s="89"/>
      <c r="E30" s="89"/>
      <c r="F30" s="30">
        <f t="shared" si="0"/>
        <v>0</v>
      </c>
      <c r="G30" s="15"/>
      <c r="H30" s="172" t="s">
        <v>45</v>
      </c>
      <c r="I30" s="32">
        <f t="shared" si="1"/>
        <v>0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</row>
    <row r="31" spans="1:101" s="61" customFormat="1" ht="15" customHeight="1">
      <c r="A31" s="98" t="s">
        <v>97</v>
      </c>
      <c r="B31" s="88" t="s">
        <v>99</v>
      </c>
      <c r="C31" s="89">
        <f>SUMPRODUCT(('Setare fisier'!$C$16:$N$16=$B$6)*('Setare fisier'!$A$18:$A$56=A31)*('Setare fisier'!$B$18:$B$56=B31)*('Setare fisier'!$C$18:$N$56))</f>
        <v>0</v>
      </c>
      <c r="D31" s="89"/>
      <c r="E31" s="89"/>
      <c r="F31" s="30">
        <f t="shared" si="0"/>
        <v>0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</row>
    <row r="32" spans="1:101" s="61" customFormat="1" ht="30">
      <c r="A32" s="99" t="s">
        <v>61</v>
      </c>
      <c r="B32" s="88" t="s">
        <v>94</v>
      </c>
      <c r="C32" s="89">
        <f>SUMPRODUCT(('Setare fisier'!$C$16:$N$16=$B$6)*('Setare fisier'!$A$18:$A$56=A32)*('Setare fisier'!$B$18:$B$56=B32)*('Setare fisier'!$C$18:$N$56))</f>
        <v>0</v>
      </c>
      <c r="D32" s="89"/>
      <c r="E32" s="89"/>
      <c r="F32" s="30">
        <f t="shared" si="0"/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</row>
    <row r="33" spans="1:101" s="61" customFormat="1" ht="15">
      <c r="A33" s="99" t="s">
        <v>61</v>
      </c>
      <c r="B33" s="88" t="s">
        <v>22</v>
      </c>
      <c r="C33" s="89">
        <f>SUMPRODUCT(('Setare fisier'!$C$16:$N$16=$B$6)*('Setare fisier'!$A$18:$A$56=A33)*('Setare fisier'!$B$18:$B$56=B33)*('Setare fisier'!$C$18:$N$56))</f>
        <v>0</v>
      </c>
      <c r="D33" s="89"/>
      <c r="E33" s="89"/>
      <c r="F33" s="30">
        <f>C33-D33-E33</f>
        <v>0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</row>
    <row r="34" spans="1:101" s="61" customFormat="1" ht="15">
      <c r="A34" s="99" t="s">
        <v>61</v>
      </c>
      <c r="B34" s="88" t="s">
        <v>38</v>
      </c>
      <c r="C34" s="89">
        <f>SUMPRODUCT(('Setare fisier'!$C$16:$N$16=$B$6)*('Setare fisier'!$A$18:$A$56=A34)*('Setare fisier'!$B$18:$B$56=B34)*('Setare fisier'!$C$18:$N$56))</f>
        <v>0</v>
      </c>
      <c r="D34" s="89"/>
      <c r="E34" s="89"/>
      <c r="F34" s="30">
        <f>C34-D34-E34</f>
        <v>0</v>
      </c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</row>
    <row r="35" spans="1:101" s="61" customFormat="1" ht="15">
      <c r="A35" s="99" t="s">
        <v>61</v>
      </c>
      <c r="B35" s="88" t="s">
        <v>21</v>
      </c>
      <c r="C35" s="89">
        <f>SUMPRODUCT(('Setare fisier'!$C$16:$N$16=$B$6)*('Setare fisier'!$A$18:$A$56=A35)*('Setare fisier'!$B$18:$B$56=B35)*('Setare fisier'!$C$18:$N$56))</f>
        <v>0</v>
      </c>
      <c r="D35" s="89"/>
      <c r="E35" s="89"/>
      <c r="F35" s="30">
        <f>C35-D35-E35</f>
        <v>0</v>
      </c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</row>
    <row r="36" spans="1:101" s="61" customFormat="1" ht="15">
      <c r="A36" s="100" t="s">
        <v>23</v>
      </c>
      <c r="B36" s="88" t="s">
        <v>24</v>
      </c>
      <c r="C36" s="89">
        <f>SUMPRODUCT(('Setare fisier'!$C$16:$N$16=$B$6)*('Setare fisier'!$A$18:$A$56=A36)*('Setare fisier'!$B$18:$B$56=B36)*('Setare fisier'!$C$18:$N$56))</f>
        <v>0</v>
      </c>
      <c r="D36" s="89"/>
      <c r="E36" s="89"/>
      <c r="F36" s="30">
        <f>C36-D36-E36</f>
        <v>0</v>
      </c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</row>
    <row r="37" spans="1:101" s="61" customFormat="1" ht="15">
      <c r="A37" s="100" t="s">
        <v>23</v>
      </c>
      <c r="B37" s="88" t="s">
        <v>95</v>
      </c>
      <c r="C37" s="89">
        <f>SUMPRODUCT(('Setare fisier'!$C$16:$N$16=$B$6)*('Setare fisier'!$A$18:$A$56=A37)*('Setare fisier'!$B$18:$B$56=B37)*('Setare fisier'!$C$18:$N$56))</f>
        <v>0</v>
      </c>
      <c r="D37" s="89"/>
      <c r="E37" s="89"/>
      <c r="F37" s="30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</row>
    <row r="38" spans="1:101" s="61" customFormat="1" ht="15">
      <c r="A38" s="100" t="s">
        <v>23</v>
      </c>
      <c r="B38" s="88" t="s">
        <v>25</v>
      </c>
      <c r="C38" s="89">
        <f>SUMPRODUCT(('Setare fisier'!$C$16:$N$16=$B$6)*('Setare fisier'!$A$18:$A$56=A38)*('Setare fisier'!$B$18:$B$56=B38)*('Setare fisier'!$C$18:$N$56))</f>
        <v>0</v>
      </c>
      <c r="D38" s="89"/>
      <c r="E38" s="89"/>
      <c r="F38" s="30">
        <f t="shared" ref="F38:F60" si="2">C38-D38-E38</f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</row>
    <row r="39" spans="1:101" s="61" customFormat="1" ht="15">
      <c r="A39" s="100" t="s">
        <v>23</v>
      </c>
      <c r="B39" s="88" t="s">
        <v>26</v>
      </c>
      <c r="C39" s="89">
        <f>SUMPRODUCT(('Setare fisier'!$C$16:$N$16=$B$6)*('Setare fisier'!$A$18:$A$56=A39)*('Setare fisier'!$B$18:$B$56=B39)*('Setare fisier'!$C$18:$N$56))</f>
        <v>0</v>
      </c>
      <c r="D39" s="89"/>
      <c r="E39" s="89"/>
      <c r="F39" s="30">
        <f t="shared" si="2"/>
        <v>0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</row>
    <row r="40" spans="1:101" s="61" customFormat="1" ht="15">
      <c r="A40" s="100" t="s">
        <v>23</v>
      </c>
      <c r="B40" s="88" t="s">
        <v>27</v>
      </c>
      <c r="C40" s="89">
        <f>SUMPRODUCT(('Setare fisier'!$C$16:$N$16=$B$6)*('Setare fisier'!$A$18:$A$56=A40)*('Setare fisier'!$B$18:$B$56=B40)*('Setare fisier'!$C$18:$N$56))</f>
        <v>0</v>
      </c>
      <c r="D40" s="89"/>
      <c r="E40" s="89"/>
      <c r="F40" s="30">
        <f t="shared" si="2"/>
        <v>0</v>
      </c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</row>
    <row r="41" spans="1:101" s="61" customFormat="1" ht="15">
      <c r="A41" s="101" t="s">
        <v>42</v>
      </c>
      <c r="B41" s="88" t="s">
        <v>28</v>
      </c>
      <c r="C41" s="89">
        <f>SUMPRODUCT(('Setare fisier'!$C$16:$N$16=$B$6)*('Setare fisier'!$A$18:$A$56=A41)*('Setare fisier'!$B$18:$B$56=B41)*('Setare fisier'!$C$18:$N$56))</f>
        <v>0</v>
      </c>
      <c r="D41" s="89"/>
      <c r="E41" s="89"/>
      <c r="F41" s="30">
        <f t="shared" si="2"/>
        <v>0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</row>
    <row r="42" spans="1:101" s="61" customFormat="1" ht="15">
      <c r="A42" s="101" t="s">
        <v>42</v>
      </c>
      <c r="B42" s="88" t="s">
        <v>29</v>
      </c>
      <c r="C42" s="89">
        <f>SUMPRODUCT(('Setare fisier'!$C$16:$N$16=$B$6)*('Setare fisier'!$A$18:$A$56=A42)*('Setare fisier'!$B$18:$B$56=B42)*('Setare fisier'!$C$18:$N$56))</f>
        <v>0</v>
      </c>
      <c r="D42" s="89"/>
      <c r="E42" s="89"/>
      <c r="F42" s="30">
        <f t="shared" si="2"/>
        <v>0</v>
      </c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</row>
    <row r="43" spans="1:101" s="61" customFormat="1" ht="15">
      <c r="A43" s="101" t="s">
        <v>42</v>
      </c>
      <c r="B43" s="88" t="s">
        <v>30</v>
      </c>
      <c r="C43" s="89">
        <f>SUMPRODUCT(('Setare fisier'!$C$16:$N$16=$B$6)*('Setare fisier'!$A$18:$A$56=A43)*('Setare fisier'!$B$18:$B$56=B43)*('Setare fisier'!$C$18:$N$56))</f>
        <v>0</v>
      </c>
      <c r="D43" s="89"/>
      <c r="E43" s="89"/>
      <c r="F43" s="30">
        <f t="shared" si="2"/>
        <v>0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</row>
    <row r="44" spans="1:101" s="61" customFormat="1" ht="15">
      <c r="A44" s="99" t="s">
        <v>31</v>
      </c>
      <c r="B44" s="88" t="s">
        <v>1</v>
      </c>
      <c r="C44" s="89">
        <f>SUMPRODUCT(('Setare fisier'!$C$16:$N$16=$B$6)*('Setare fisier'!$A$18:$A$56=A44)*('Setare fisier'!$B$18:$B$56=B44)*('Setare fisier'!$C$18:$N$56))</f>
        <v>0</v>
      </c>
      <c r="D44" s="89"/>
      <c r="E44" s="89"/>
      <c r="F44" s="30">
        <f t="shared" si="2"/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</row>
    <row r="45" spans="1:101" s="61" customFormat="1" ht="15">
      <c r="A45" s="99" t="s">
        <v>31</v>
      </c>
      <c r="B45" s="88" t="s">
        <v>32</v>
      </c>
      <c r="C45" s="89">
        <f>SUMPRODUCT(('Setare fisier'!$C$16:$N$16=$B$6)*('Setare fisier'!$A$18:$A$56=A45)*('Setare fisier'!$B$18:$B$56=B45)*('Setare fisier'!$C$18:$N$56))</f>
        <v>0</v>
      </c>
      <c r="D45" s="89"/>
      <c r="E45" s="89"/>
      <c r="F45" s="30">
        <f t="shared" si="2"/>
        <v>0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</row>
    <row r="46" spans="1:101" s="61" customFormat="1" ht="15">
      <c r="A46" s="99" t="s">
        <v>31</v>
      </c>
      <c r="B46" s="88" t="s">
        <v>33</v>
      </c>
      <c r="C46" s="89">
        <f>SUMPRODUCT(('Setare fisier'!$C$16:$N$16=$B$6)*('Setare fisier'!$A$18:$A$56=A46)*('Setare fisier'!$B$18:$B$56=B46)*('Setare fisier'!$C$18:$N$56))</f>
        <v>0</v>
      </c>
      <c r="D46" s="89"/>
      <c r="E46" s="89"/>
      <c r="F46" s="30">
        <f t="shared" si="2"/>
        <v>0</v>
      </c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</row>
    <row r="47" spans="1:101" s="61" customFormat="1" ht="15">
      <c r="A47" s="99" t="s">
        <v>31</v>
      </c>
      <c r="B47" s="88" t="s">
        <v>34</v>
      </c>
      <c r="C47" s="89">
        <f>SUMPRODUCT(('Setare fisier'!$C$16:$N$16=$B$6)*('Setare fisier'!$A$18:$A$56=A47)*('Setare fisier'!$B$18:$B$56=B47)*('Setare fisier'!$C$18:$N$56))</f>
        <v>0</v>
      </c>
      <c r="D47" s="89"/>
      <c r="E47" s="89"/>
      <c r="F47" s="30">
        <f t="shared" si="2"/>
        <v>0</v>
      </c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</row>
    <row r="48" spans="1:101" s="61" customFormat="1" ht="15">
      <c r="A48" s="99" t="s">
        <v>31</v>
      </c>
      <c r="B48" s="88" t="s">
        <v>21</v>
      </c>
      <c r="C48" s="89">
        <f>SUMPRODUCT(('Setare fisier'!$C$16:$N$16=$B$6)*('Setare fisier'!$A$18:$A$56=A48)*('Setare fisier'!$B$18:$B$56=B48)*('Setare fisier'!$C$18:$N$56))</f>
        <v>0</v>
      </c>
      <c r="D48" s="89"/>
      <c r="E48" s="89"/>
      <c r="F48" s="30">
        <f t="shared" si="2"/>
        <v>0</v>
      </c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</row>
    <row r="49" spans="1:101" s="61" customFormat="1" ht="15">
      <c r="A49" s="100" t="s">
        <v>43</v>
      </c>
      <c r="B49" s="90" t="s">
        <v>1</v>
      </c>
      <c r="C49" s="89">
        <f>SUMPRODUCT(('Setare fisier'!$C$16:$N$16=$B$6)*('Setare fisier'!$A$18:$A$56=A49)*('Setare fisier'!$B$18:$B$56=B49)*('Setare fisier'!$C$18:$N$56))</f>
        <v>0</v>
      </c>
      <c r="D49" s="89"/>
      <c r="E49" s="89"/>
      <c r="F49" s="30">
        <f t="shared" si="2"/>
        <v>0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</row>
    <row r="50" spans="1:101" s="61" customFormat="1" ht="15">
      <c r="A50" s="100" t="s">
        <v>43</v>
      </c>
      <c r="B50" s="90" t="s">
        <v>33</v>
      </c>
      <c r="C50" s="89">
        <f>SUMPRODUCT(('Setare fisier'!$C$16:$N$16=$B$6)*('Setare fisier'!$A$18:$A$56=A50)*('Setare fisier'!$B$18:$B$56=B50)*('Setare fisier'!$C$18:$N$56))</f>
        <v>0</v>
      </c>
      <c r="D50" s="89"/>
      <c r="E50" s="89"/>
      <c r="F50" s="30">
        <f t="shared" si="2"/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</row>
    <row r="51" spans="1:101" s="61" customFormat="1" ht="15">
      <c r="A51" s="100" t="s">
        <v>43</v>
      </c>
      <c r="B51" s="90" t="s">
        <v>44</v>
      </c>
      <c r="C51" s="89">
        <f>SUMPRODUCT(('Setare fisier'!$C$16:$N$16=$B$6)*('Setare fisier'!$A$18:$A$56=A51)*('Setare fisier'!$B$18:$B$56=B51)*('Setare fisier'!$C$18:$N$56))</f>
        <v>0</v>
      </c>
      <c r="D51" s="89"/>
      <c r="E51" s="89"/>
      <c r="F51" s="30">
        <f t="shared" si="2"/>
        <v>0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</row>
    <row r="52" spans="1:101" s="61" customFormat="1" ht="15">
      <c r="A52" s="100" t="s">
        <v>43</v>
      </c>
      <c r="B52" s="90" t="s">
        <v>21</v>
      </c>
      <c r="C52" s="89">
        <f>SUMPRODUCT(('Setare fisier'!$C$16:$N$16=$B$6)*('Setare fisier'!$A$18:$A$56=A52)*('Setare fisier'!$B$18:$B$56=B52)*('Setare fisier'!$C$18:$N$56))</f>
        <v>0</v>
      </c>
      <c r="D52" s="89"/>
      <c r="E52" s="89"/>
      <c r="F52" s="30">
        <f t="shared" si="2"/>
        <v>0</v>
      </c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</row>
    <row r="53" spans="1:101" s="61" customFormat="1" ht="15">
      <c r="A53" s="98" t="s">
        <v>35</v>
      </c>
      <c r="B53" s="88" t="s">
        <v>36</v>
      </c>
      <c r="C53" s="89">
        <f>SUMPRODUCT(('Setare fisier'!$C$16:$N$16=$B$6)*('Setare fisier'!$A$18:$A$56=A53)*('Setare fisier'!$B$18:$B$56=B53)*('Setare fisier'!$C$18:$N$56))</f>
        <v>0</v>
      </c>
      <c r="D53" s="89"/>
      <c r="E53" s="89"/>
      <c r="F53" s="30">
        <f t="shared" si="2"/>
        <v>0</v>
      </c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</row>
    <row r="54" spans="1:101" s="61" customFormat="1" ht="15">
      <c r="A54" s="98" t="s">
        <v>35</v>
      </c>
      <c r="B54" s="88" t="s">
        <v>37</v>
      </c>
      <c r="C54" s="89">
        <f>SUMPRODUCT(('Setare fisier'!$C$16:$N$16=$B$6)*('Setare fisier'!$A$18:$A$56=A54)*('Setare fisier'!$B$18:$B$56=B54)*('Setare fisier'!$C$18:$N$56))</f>
        <v>0</v>
      </c>
      <c r="D54" s="89"/>
      <c r="E54" s="89"/>
      <c r="F54" s="30">
        <f t="shared" si="2"/>
        <v>0</v>
      </c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</row>
    <row r="55" spans="1:101" s="61" customFormat="1" ht="15">
      <c r="A55" s="98" t="s">
        <v>35</v>
      </c>
      <c r="B55" s="88" t="s">
        <v>21</v>
      </c>
      <c r="C55" s="89">
        <f>SUMPRODUCT(('Setare fisier'!$C$16:$N$16=$B$6)*('Setare fisier'!$A$18:$A$56=A55)*('Setare fisier'!$B$18:$B$56=B55)*('Setare fisier'!$C$18:$N$56))</f>
        <v>0</v>
      </c>
      <c r="D55" s="89"/>
      <c r="E55" s="89"/>
      <c r="F55" s="30">
        <f t="shared" si="2"/>
        <v>0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</row>
    <row r="56" spans="1:101" s="61" customFormat="1" ht="15">
      <c r="A56" s="99" t="s">
        <v>64</v>
      </c>
      <c r="B56" s="88" t="s">
        <v>138</v>
      </c>
      <c r="C56" s="89">
        <f>SUMPRODUCT(('Setare fisier'!$C$16:$N$16=$B$6)*('Setare fisier'!$A$18:$A$56=A56)*('Setare fisier'!$B$18:$B$56=B57)*('Setare fisier'!$C$18:$N$56))</f>
        <v>0</v>
      </c>
      <c r="D56" s="89"/>
      <c r="E56" s="89"/>
      <c r="F56" s="30">
        <f t="shared" si="2"/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</row>
    <row r="57" spans="1:101" s="61" customFormat="1" ht="15">
      <c r="A57" s="99" t="s">
        <v>64</v>
      </c>
      <c r="B57" s="88" t="s">
        <v>137</v>
      </c>
      <c r="C57" s="89">
        <f>SUMPRODUCT(('Setare fisier'!$C$16:$N$16=$B$6)*('Setare fisier'!$A$18:$A$56=A57)*('Setare fisier'!$B$18:$B$56=B58)*('Setare fisier'!$C$18:$N$56))</f>
        <v>0</v>
      </c>
      <c r="D57" s="89"/>
      <c r="E57" s="89"/>
      <c r="F57" s="30">
        <f t="shared" si="2"/>
        <v>0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</row>
    <row r="58" spans="1:101" s="61" customFormat="1" ht="15">
      <c r="A58" s="99" t="s">
        <v>64</v>
      </c>
      <c r="B58" s="88" t="s">
        <v>40</v>
      </c>
      <c r="C58" s="89">
        <f>SUMPRODUCT(('Setare fisier'!$C$16:$N$16=$B$6)*('Setare fisier'!$A$18:$A$56=A58)*('Setare fisier'!$B$18:$B$56=B58)*('Setare fisier'!$C$18:$N$56))</f>
        <v>0</v>
      </c>
      <c r="D58" s="89"/>
      <c r="E58" s="89"/>
      <c r="F58" s="30">
        <f t="shared" si="2"/>
        <v>0</v>
      </c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</row>
    <row r="59" spans="1:101" s="61" customFormat="1" ht="15">
      <c r="A59" s="100" t="s">
        <v>45</v>
      </c>
      <c r="B59" s="91" t="s">
        <v>41</v>
      </c>
      <c r="C59" s="89">
        <f>SUMPRODUCT(('Setare fisier'!$C$16:$N$16=$B$6)*('Setare fisier'!$A$18:$A$56=A59)*('Setare fisier'!$B$18:$B$56=B59)*('Setare fisier'!$C$18:$N$56))</f>
        <v>0</v>
      </c>
      <c r="D59" s="89"/>
      <c r="E59" s="89"/>
      <c r="F59" s="30">
        <f t="shared" si="2"/>
        <v>0</v>
      </c>
      <c r="G59" s="15"/>
      <c r="H59" s="29"/>
      <c r="I59" s="29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</row>
    <row r="60" spans="1:101" s="93" customFormat="1" ht="30">
      <c r="A60" s="100" t="s">
        <v>45</v>
      </c>
      <c r="B60" s="91" t="s">
        <v>96</v>
      </c>
      <c r="C60" s="89">
        <f>SUMPRODUCT(('Setare fisier'!$C$16:$N$16=$B$6)*('Setare fisier'!$A$18:$A$56=A60)*('Setare fisier'!$B$18:$B$56=B60)*('Setare fisier'!$C$18:$N$56))</f>
        <v>0</v>
      </c>
      <c r="D60" s="89"/>
      <c r="E60" s="89"/>
      <c r="F60" s="30">
        <f t="shared" si="2"/>
        <v>0</v>
      </c>
      <c r="G60" s="28"/>
      <c r="H60" s="29"/>
      <c r="I60" s="29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</row>
    <row r="61" spans="1:101" s="94" customFormat="1" ht="15.75">
      <c r="A61" s="187" t="s">
        <v>0</v>
      </c>
      <c r="B61" s="187"/>
      <c r="C61" s="92">
        <f>SUM(C22:C60)</f>
        <v>0</v>
      </c>
      <c r="D61" s="92">
        <f>SUM(D22:D60)</f>
        <v>0</v>
      </c>
      <c r="E61" s="92">
        <f>SUM(E22:E60)</f>
        <v>0</v>
      </c>
      <c r="F61" s="31">
        <f>SUM(F22:F60)</f>
        <v>0</v>
      </c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</row>
    <row r="62" spans="1:101" s="94" customFormat="1">
      <c r="B62" s="95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</row>
    <row r="63" spans="1:101" s="94" customFormat="1">
      <c r="B63" s="95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</row>
    <row r="64" spans="1:101" s="94" customFormat="1">
      <c r="B64" s="95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</row>
    <row r="65" spans="2:95" s="94" customFormat="1">
      <c r="B65" s="95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</row>
    <row r="66" spans="2:95" s="94" customFormat="1">
      <c r="B66" s="95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</row>
    <row r="67" spans="2:95" s="94" customFormat="1">
      <c r="B67" s="95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</row>
    <row r="68" spans="2:95" s="94" customFormat="1">
      <c r="B68" s="95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</row>
    <row r="69" spans="2:95" s="94" customFormat="1">
      <c r="B69" s="95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</row>
    <row r="70" spans="2:95" s="94" customFormat="1">
      <c r="B70" s="95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</row>
    <row r="71" spans="2:95" s="94" customFormat="1">
      <c r="B71" s="95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</row>
    <row r="72" spans="2:95" s="94" customFormat="1">
      <c r="B72" s="95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</row>
    <row r="73" spans="2:95" s="94" customFormat="1">
      <c r="B73" s="95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</row>
    <row r="74" spans="2:95" s="94" customFormat="1">
      <c r="B74" s="95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</row>
    <row r="75" spans="2:95" s="94" customFormat="1">
      <c r="B75" s="95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</row>
    <row r="76" spans="2:95" s="94" customFormat="1">
      <c r="B76" s="95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</row>
    <row r="77" spans="2:95" s="94" customFormat="1">
      <c r="B77" s="95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</row>
    <row r="78" spans="2:95" s="94" customFormat="1">
      <c r="B78" s="95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</row>
    <row r="79" spans="2:95" s="94" customFormat="1">
      <c r="B79" s="95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</row>
    <row r="80" spans="2:95" s="94" customFormat="1">
      <c r="B80" s="95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</row>
    <row r="81" spans="2:95" s="94" customFormat="1">
      <c r="B81" s="95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</row>
    <row r="82" spans="2:95" s="94" customFormat="1">
      <c r="B82" s="95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</row>
    <row r="83" spans="2:95" s="94" customFormat="1">
      <c r="B83" s="95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</row>
    <row r="84" spans="2:95" s="94" customFormat="1">
      <c r="B84" s="95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</row>
    <row r="85" spans="2:95" s="94" customFormat="1">
      <c r="B85" s="95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</row>
    <row r="86" spans="2:95" s="94" customFormat="1">
      <c r="B86" s="95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</row>
    <row r="87" spans="2:95" s="94" customFormat="1">
      <c r="B87" s="95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</row>
    <row r="88" spans="2:95" s="94" customFormat="1">
      <c r="B88" s="95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</row>
    <row r="89" spans="2:95" s="94" customFormat="1">
      <c r="B89" s="95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</row>
    <row r="90" spans="2:95" s="94" customFormat="1">
      <c r="B90" s="95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</row>
    <row r="91" spans="2:95" s="94" customFormat="1">
      <c r="B91" s="95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</row>
    <row r="92" spans="2:95" s="94" customFormat="1">
      <c r="B92" s="95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</row>
    <row r="93" spans="2:95" s="94" customFormat="1">
      <c r="B93" s="95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</row>
    <row r="94" spans="2:95" s="94" customFormat="1">
      <c r="B94" s="95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</row>
    <row r="95" spans="2:95" s="94" customFormat="1">
      <c r="B95" s="95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</row>
    <row r="96" spans="2:95" s="94" customFormat="1">
      <c r="B96" s="95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</row>
    <row r="97" spans="2:95" s="94" customFormat="1">
      <c r="B97" s="95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</row>
    <row r="98" spans="2:95" s="94" customFormat="1">
      <c r="B98" s="95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</row>
    <row r="99" spans="2:95" s="94" customFormat="1">
      <c r="B99" s="95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</row>
    <row r="100" spans="2:95" s="94" customFormat="1">
      <c r="B100" s="95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</row>
    <row r="101" spans="2:95" s="94" customFormat="1">
      <c r="B101" s="95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</row>
    <row r="102" spans="2:95" s="94" customFormat="1">
      <c r="B102" s="95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</row>
    <row r="103" spans="2:95" s="94" customFormat="1">
      <c r="B103" s="95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</row>
    <row r="104" spans="2:95" s="94" customFormat="1">
      <c r="B104" s="95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</row>
    <row r="105" spans="2:95" s="94" customFormat="1">
      <c r="B105" s="95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</row>
    <row r="106" spans="2:95" s="94" customFormat="1">
      <c r="B106" s="95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</row>
    <row r="107" spans="2:95" s="94" customFormat="1">
      <c r="B107" s="95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</row>
    <row r="108" spans="2:95" s="94" customFormat="1">
      <c r="B108" s="95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</row>
    <row r="109" spans="2:95" s="94" customFormat="1">
      <c r="B109" s="95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</row>
    <row r="110" spans="2:95" s="94" customFormat="1">
      <c r="B110" s="95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</row>
    <row r="111" spans="2:95" s="94" customFormat="1">
      <c r="B111" s="95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</row>
    <row r="112" spans="2:95" s="94" customFormat="1">
      <c r="B112" s="95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</row>
    <row r="113" spans="2:95" s="94" customFormat="1">
      <c r="B113" s="95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</row>
    <row r="114" spans="2:95" s="94" customFormat="1">
      <c r="B114" s="95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</row>
    <row r="115" spans="2:95" s="94" customFormat="1">
      <c r="B115" s="95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</row>
    <row r="116" spans="2:95" s="94" customFormat="1">
      <c r="B116" s="95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</row>
    <row r="117" spans="2:95" s="94" customFormat="1">
      <c r="B117" s="95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</row>
    <row r="118" spans="2:95" s="94" customFormat="1">
      <c r="B118" s="95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</row>
    <row r="119" spans="2:95" s="94" customFormat="1">
      <c r="B119" s="95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</row>
    <row r="120" spans="2:95" s="94" customFormat="1">
      <c r="B120" s="95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</row>
    <row r="121" spans="2:95" s="94" customFormat="1">
      <c r="B121" s="95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</row>
    <row r="122" spans="2:95" s="94" customFormat="1">
      <c r="B122" s="95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</row>
    <row r="123" spans="2:95" s="94" customFormat="1">
      <c r="B123" s="95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</row>
    <row r="124" spans="2:95" s="94" customFormat="1">
      <c r="B124" s="95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</row>
    <row r="125" spans="2:95" s="94" customFormat="1">
      <c r="B125" s="95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</row>
    <row r="126" spans="2:95" s="94" customFormat="1">
      <c r="B126" s="95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</row>
    <row r="127" spans="2:95" s="94" customFormat="1">
      <c r="B127" s="95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</row>
    <row r="128" spans="2:95" s="94" customFormat="1">
      <c r="B128" s="95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</row>
    <row r="129" spans="2:95" s="94" customFormat="1">
      <c r="B129" s="95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</row>
    <row r="130" spans="2:95" s="94" customFormat="1">
      <c r="B130" s="95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</row>
    <row r="131" spans="2:95" s="94" customFormat="1">
      <c r="B131" s="95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</row>
    <row r="132" spans="2:95" s="94" customFormat="1">
      <c r="B132" s="95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</row>
    <row r="133" spans="2:95" s="94" customFormat="1">
      <c r="B133" s="95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</row>
    <row r="134" spans="2:95" s="94" customFormat="1">
      <c r="B134" s="95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</row>
    <row r="135" spans="2:95" s="94" customFormat="1">
      <c r="B135" s="95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</row>
    <row r="136" spans="2:95" s="94" customFormat="1">
      <c r="B136" s="95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</row>
    <row r="137" spans="2:95" s="94" customFormat="1">
      <c r="B137" s="95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</row>
    <row r="138" spans="2:95" s="94" customFormat="1">
      <c r="B138" s="95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</row>
    <row r="139" spans="2:95" s="94" customFormat="1">
      <c r="B139" s="95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</row>
    <row r="140" spans="2:95" s="94" customFormat="1">
      <c r="B140" s="95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</row>
    <row r="141" spans="2:95" s="94" customFormat="1">
      <c r="B141" s="95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</row>
    <row r="142" spans="2:95" s="94" customFormat="1">
      <c r="B142" s="95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</row>
    <row r="143" spans="2:95" s="94" customFormat="1">
      <c r="B143" s="95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</row>
    <row r="144" spans="2:95" s="94" customFormat="1">
      <c r="B144" s="95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</row>
    <row r="145" spans="2:95" s="94" customFormat="1">
      <c r="B145" s="95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</row>
    <row r="146" spans="2:95" s="94" customFormat="1">
      <c r="B146" s="95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</row>
    <row r="147" spans="2:95" s="94" customFormat="1">
      <c r="B147" s="95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</row>
    <row r="148" spans="2:95" s="94" customFormat="1">
      <c r="B148" s="95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</row>
    <row r="149" spans="2:95" s="94" customFormat="1">
      <c r="B149" s="95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</row>
    <row r="150" spans="2:95" s="94" customFormat="1">
      <c r="B150" s="95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</row>
    <row r="151" spans="2:95" s="94" customFormat="1">
      <c r="B151" s="95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</row>
    <row r="152" spans="2:95" s="94" customFormat="1">
      <c r="B152" s="95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</row>
    <row r="153" spans="2:95" s="94" customFormat="1">
      <c r="B153" s="95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</row>
    <row r="154" spans="2:95" s="94" customFormat="1">
      <c r="B154" s="95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</row>
    <row r="155" spans="2:95" s="94" customFormat="1">
      <c r="B155" s="95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</row>
    <row r="156" spans="2:95" s="94" customFormat="1">
      <c r="B156" s="95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</row>
    <row r="157" spans="2:95" s="94" customFormat="1">
      <c r="B157" s="95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</row>
    <row r="158" spans="2:95" s="94" customFormat="1">
      <c r="B158" s="95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</row>
    <row r="159" spans="2:95" s="94" customFormat="1">
      <c r="B159" s="95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</row>
    <row r="160" spans="2:95" s="94" customFormat="1">
      <c r="B160" s="95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</row>
    <row r="161" spans="2:95" s="94" customFormat="1">
      <c r="B161" s="95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</row>
    <row r="162" spans="2:95" s="94" customFormat="1">
      <c r="B162" s="95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</row>
    <row r="163" spans="2:95" s="94" customFormat="1">
      <c r="B163" s="95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</row>
    <row r="164" spans="2:95" s="94" customFormat="1">
      <c r="B164" s="95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</row>
    <row r="165" spans="2:95" s="94" customFormat="1">
      <c r="B165" s="95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</row>
    <row r="166" spans="2:95" s="94" customFormat="1">
      <c r="B166" s="95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</row>
    <row r="167" spans="2:95" s="94" customFormat="1">
      <c r="B167" s="95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</row>
    <row r="168" spans="2:95" s="94" customFormat="1">
      <c r="B168" s="95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</row>
    <row r="169" spans="2:95" s="94" customFormat="1">
      <c r="B169" s="95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</row>
    <row r="170" spans="2:95" s="94" customFormat="1">
      <c r="B170" s="95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</row>
    <row r="171" spans="2:95" s="94" customFormat="1">
      <c r="B171" s="95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</row>
    <row r="172" spans="2:95" s="94" customFormat="1">
      <c r="B172" s="95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</row>
    <row r="173" spans="2:95" s="94" customFormat="1">
      <c r="B173" s="95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</row>
    <row r="174" spans="2:95" s="94" customFormat="1">
      <c r="B174" s="95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</row>
    <row r="175" spans="2:95" s="94" customFormat="1">
      <c r="B175" s="95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</row>
    <row r="176" spans="2:95" s="94" customFormat="1">
      <c r="B176" s="95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</row>
    <row r="177" spans="2:95" s="94" customFormat="1">
      <c r="B177" s="95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</row>
    <row r="178" spans="2:95" s="94" customFormat="1">
      <c r="B178" s="95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</row>
    <row r="179" spans="2:95" s="94" customFormat="1">
      <c r="B179" s="95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</row>
    <row r="180" spans="2:95" s="94" customFormat="1">
      <c r="B180" s="95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</row>
    <row r="181" spans="2:95" s="94" customFormat="1">
      <c r="B181" s="95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</row>
    <row r="182" spans="2:95" s="94" customFormat="1">
      <c r="B182" s="95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</row>
    <row r="183" spans="2:95" s="94" customFormat="1">
      <c r="B183" s="95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</row>
    <row r="184" spans="2:95" s="94" customFormat="1">
      <c r="B184" s="95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</row>
    <row r="185" spans="2:95" s="94" customFormat="1">
      <c r="B185" s="95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</row>
    <row r="186" spans="2:95" s="94" customFormat="1">
      <c r="B186" s="95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</row>
    <row r="187" spans="2:95" s="94" customFormat="1">
      <c r="B187" s="95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</row>
    <row r="188" spans="2:95" s="94" customFormat="1">
      <c r="B188" s="95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</row>
    <row r="189" spans="2:95" s="94" customFormat="1">
      <c r="B189" s="95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</row>
    <row r="190" spans="2:95" s="94" customFormat="1">
      <c r="B190" s="95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</row>
    <row r="191" spans="2:95" s="94" customFormat="1">
      <c r="B191" s="95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</row>
    <row r="192" spans="2:95" s="94" customFormat="1">
      <c r="B192" s="95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</row>
    <row r="193" spans="2:95" s="94" customFormat="1">
      <c r="B193" s="95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</row>
    <row r="194" spans="2:95" s="94" customFormat="1">
      <c r="B194" s="95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</row>
    <row r="195" spans="2:95" s="94" customFormat="1">
      <c r="B195" s="95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</row>
    <row r="196" spans="2:95" s="94" customFormat="1">
      <c r="B196" s="95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</row>
    <row r="197" spans="2:95" s="94" customFormat="1">
      <c r="B197" s="95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</row>
    <row r="198" spans="2:95" s="94" customFormat="1">
      <c r="B198" s="95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</row>
    <row r="199" spans="2:95" s="94" customFormat="1">
      <c r="B199" s="95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</row>
    <row r="200" spans="2:95" s="94" customFormat="1">
      <c r="B200" s="95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</row>
    <row r="201" spans="2:95" s="94" customFormat="1">
      <c r="B201" s="95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</row>
    <row r="202" spans="2:95" s="94" customFormat="1">
      <c r="B202" s="95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</row>
    <row r="203" spans="2:95" s="94" customFormat="1">
      <c r="B203" s="95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</row>
    <row r="204" spans="2:95" s="94" customFormat="1">
      <c r="B204" s="95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</row>
    <row r="205" spans="2:95" s="94" customFormat="1">
      <c r="B205" s="95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</row>
    <row r="206" spans="2:95" s="94" customFormat="1">
      <c r="B206" s="95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</row>
    <row r="207" spans="2:95" s="94" customFormat="1">
      <c r="B207" s="95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</row>
    <row r="208" spans="2:95" s="94" customFormat="1">
      <c r="B208" s="95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</row>
    <row r="209" spans="2:95" s="94" customFormat="1">
      <c r="B209" s="95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</row>
    <row r="210" spans="2:95" s="94" customFormat="1">
      <c r="B210" s="95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</row>
    <row r="211" spans="2:95" s="94" customFormat="1">
      <c r="B211" s="95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</row>
    <row r="212" spans="2:95" s="94" customFormat="1">
      <c r="B212" s="95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</row>
    <row r="213" spans="2:95" s="94" customFormat="1">
      <c r="B213" s="95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</row>
    <row r="214" spans="2:95" s="94" customFormat="1">
      <c r="B214" s="95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</row>
    <row r="215" spans="2:95" s="94" customFormat="1">
      <c r="B215" s="95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</row>
    <row r="216" spans="2:95" s="94" customFormat="1">
      <c r="B216" s="95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</row>
    <row r="217" spans="2:95" s="94" customFormat="1">
      <c r="B217" s="95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</row>
    <row r="218" spans="2:95" s="94" customFormat="1">
      <c r="B218" s="95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</row>
    <row r="219" spans="2:95" s="94" customFormat="1">
      <c r="B219" s="95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</row>
    <row r="220" spans="2:95" s="94" customFormat="1">
      <c r="B220" s="95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</row>
    <row r="221" spans="2:95" s="94" customFormat="1">
      <c r="B221" s="95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</row>
    <row r="222" spans="2:95" s="94" customFormat="1">
      <c r="B222" s="95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</row>
    <row r="223" spans="2:95" s="94" customFormat="1">
      <c r="B223" s="95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</row>
    <row r="224" spans="2:95" s="94" customFormat="1">
      <c r="B224" s="95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</row>
    <row r="225" spans="2:95" s="94" customFormat="1">
      <c r="B225" s="95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</row>
    <row r="226" spans="2:95" s="94" customFormat="1">
      <c r="B226" s="95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</row>
    <row r="227" spans="2:95" s="94" customFormat="1">
      <c r="B227" s="95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</row>
    <row r="228" spans="2:95" s="94" customFormat="1">
      <c r="B228" s="95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</row>
    <row r="229" spans="2:95" s="94" customFormat="1">
      <c r="B229" s="95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</row>
    <row r="230" spans="2:95" s="94" customFormat="1">
      <c r="B230" s="95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</row>
    <row r="231" spans="2:95" s="94" customFormat="1">
      <c r="B231" s="95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</row>
    <row r="232" spans="2:95" s="94" customFormat="1">
      <c r="B232" s="95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</row>
    <row r="233" spans="2:95" s="94" customFormat="1">
      <c r="B233" s="95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</row>
    <row r="234" spans="2:95" s="94" customFormat="1">
      <c r="B234" s="95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</row>
    <row r="235" spans="2:95" s="94" customFormat="1">
      <c r="B235" s="95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</row>
    <row r="236" spans="2:95" s="94" customFormat="1">
      <c r="B236" s="95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</row>
    <row r="237" spans="2:95" s="94" customFormat="1">
      <c r="B237" s="95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</row>
    <row r="238" spans="2:95" s="94" customFormat="1">
      <c r="B238" s="95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</row>
    <row r="239" spans="2:95" s="94" customFormat="1">
      <c r="B239" s="95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</row>
    <row r="240" spans="2:95" s="94" customFormat="1">
      <c r="B240" s="95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</row>
    <row r="241" spans="2:95" s="94" customFormat="1">
      <c r="B241" s="95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</row>
    <row r="242" spans="2:95" s="94" customFormat="1">
      <c r="B242" s="95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</row>
    <row r="243" spans="2:95" s="94" customFormat="1">
      <c r="B243" s="95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</row>
    <row r="244" spans="2:95" s="94" customFormat="1">
      <c r="B244" s="95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</row>
    <row r="245" spans="2:95" s="94" customFormat="1">
      <c r="B245" s="95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</row>
    <row r="246" spans="2:95" s="94" customFormat="1">
      <c r="B246" s="95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</row>
    <row r="247" spans="2:95" s="94" customFormat="1">
      <c r="B247" s="95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</row>
    <row r="248" spans="2:95" s="94" customFormat="1">
      <c r="B248" s="95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</row>
    <row r="249" spans="2:95" s="94" customFormat="1">
      <c r="B249" s="95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</row>
    <row r="250" spans="2:95" s="94" customFormat="1">
      <c r="B250" s="95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</row>
    <row r="251" spans="2:95" s="94" customFormat="1">
      <c r="B251" s="95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</row>
    <row r="252" spans="2:95" s="94" customFormat="1">
      <c r="B252" s="95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</row>
    <row r="253" spans="2:95" s="94" customFormat="1">
      <c r="B253" s="95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</row>
    <row r="254" spans="2:95" s="94" customFormat="1">
      <c r="B254" s="95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</row>
    <row r="255" spans="2:95" s="94" customFormat="1">
      <c r="B255" s="95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</row>
    <row r="256" spans="2:95" s="94" customFormat="1">
      <c r="B256" s="95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</row>
    <row r="257" spans="2:95" s="94" customFormat="1">
      <c r="B257" s="95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</row>
    <row r="258" spans="2:95" s="94" customFormat="1">
      <c r="B258" s="95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</row>
    <row r="259" spans="2:95" s="94" customFormat="1">
      <c r="B259" s="95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</row>
    <row r="260" spans="2:95" s="94" customFormat="1">
      <c r="B260" s="95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</row>
    <row r="261" spans="2:95" s="94" customFormat="1">
      <c r="B261" s="95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</row>
    <row r="262" spans="2:95" s="94" customFormat="1">
      <c r="B262" s="95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</row>
    <row r="263" spans="2:95" s="94" customFormat="1">
      <c r="B263" s="95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</row>
    <row r="264" spans="2:95" s="94" customFormat="1">
      <c r="B264" s="95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</row>
    <row r="265" spans="2:95" s="94" customFormat="1">
      <c r="B265" s="95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</row>
    <row r="266" spans="2:95" s="94" customFormat="1">
      <c r="B266" s="95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</row>
    <row r="267" spans="2:95" s="94" customFormat="1">
      <c r="B267" s="95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</row>
    <row r="268" spans="2:95" s="94" customFormat="1">
      <c r="B268" s="95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</row>
    <row r="269" spans="2:95" s="94" customFormat="1">
      <c r="B269" s="95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</row>
    <row r="270" spans="2:95" s="94" customFormat="1">
      <c r="B270" s="95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</row>
    <row r="271" spans="2:95" s="94" customFormat="1">
      <c r="B271" s="95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</row>
    <row r="272" spans="2:95" s="94" customFormat="1">
      <c r="B272" s="95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</row>
    <row r="273" spans="2:95" s="94" customFormat="1">
      <c r="B273" s="95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</row>
    <row r="274" spans="2:95" s="94" customFormat="1">
      <c r="B274" s="95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</row>
    <row r="275" spans="2:95" s="94" customFormat="1">
      <c r="B275" s="95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</row>
    <row r="276" spans="2:95" s="94" customFormat="1">
      <c r="B276" s="95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</row>
    <row r="277" spans="2:95" s="94" customFormat="1">
      <c r="B277" s="95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</row>
    <row r="278" spans="2:95" s="94" customFormat="1">
      <c r="B278" s="95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</row>
    <row r="279" spans="2:95" s="94" customFormat="1">
      <c r="B279" s="95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</row>
    <row r="280" spans="2:95" s="94" customFormat="1">
      <c r="B280" s="95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</row>
    <row r="281" spans="2:95" s="94" customFormat="1">
      <c r="B281" s="95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</row>
    <row r="282" spans="2:95" s="94" customFormat="1">
      <c r="B282" s="95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</row>
    <row r="283" spans="2:95" s="94" customFormat="1">
      <c r="B283" s="95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</row>
    <row r="284" spans="2:95" s="94" customFormat="1">
      <c r="B284" s="95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</row>
    <row r="285" spans="2:95" s="94" customFormat="1">
      <c r="B285" s="95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</row>
    <row r="286" spans="2:95" s="94" customFormat="1">
      <c r="B286" s="95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</row>
    <row r="287" spans="2:95" s="94" customFormat="1">
      <c r="B287" s="95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</row>
    <row r="288" spans="2:95" s="94" customFormat="1">
      <c r="B288" s="95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</row>
    <row r="289" spans="1:95" s="94" customFormat="1">
      <c r="B289" s="95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</row>
    <row r="290" spans="1:95" s="94" customFormat="1">
      <c r="B290" s="95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</row>
    <row r="291" spans="1:95" s="94" customFormat="1">
      <c r="B291" s="95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</row>
    <row r="292" spans="1:95" s="94" customFormat="1">
      <c r="B292" s="95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</row>
    <row r="293" spans="1:95" s="94" customFormat="1">
      <c r="B293" s="95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</row>
    <row r="294" spans="1:95" s="94" customFormat="1">
      <c r="B294" s="95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</row>
    <row r="295" spans="1:95" s="94" customFormat="1">
      <c r="B295" s="95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</row>
    <row r="296" spans="1:95" s="94" customFormat="1">
      <c r="B296" s="95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</row>
    <row r="297" spans="1:95" s="94" customFormat="1">
      <c r="B297" s="95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</row>
    <row r="298" spans="1:95" s="94" customFormat="1">
      <c r="B298" s="95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</row>
    <row r="299" spans="1:95" s="94" customFormat="1">
      <c r="B299" s="95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</row>
    <row r="300" spans="1:95" s="94" customFormat="1">
      <c r="B300" s="95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</row>
    <row r="301" spans="1:95" s="94" customFormat="1">
      <c r="B301" s="95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</row>
    <row r="302" spans="1:95" s="94" customFormat="1">
      <c r="B302" s="95"/>
      <c r="F302" s="29"/>
      <c r="G302" s="29"/>
      <c r="H302" s="7"/>
      <c r="I302" s="7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</row>
    <row r="303" spans="1:95">
      <c r="A303" s="94"/>
      <c r="B303" s="95"/>
      <c r="C303" s="94"/>
      <c r="D303" s="94"/>
      <c r="E303" s="94"/>
      <c r="F303" s="29"/>
    </row>
  </sheetData>
  <mergeCells count="10">
    <mergeCell ref="A61:B61"/>
    <mergeCell ref="A13:B13"/>
    <mergeCell ref="A8:B8"/>
    <mergeCell ref="A9:B9"/>
    <mergeCell ref="A10:B10"/>
    <mergeCell ref="A11:B11"/>
    <mergeCell ref="A14:B14"/>
    <mergeCell ref="A15:B15"/>
    <mergeCell ref="A16:B16"/>
    <mergeCell ref="A17:B17"/>
  </mergeCells>
  <conditionalFormatting sqref="F14:F17">
    <cfRule type="iconSet" priority="7">
      <iconSet iconSet="3Symbols2" reverse="1">
        <cfvo type="percent" val="0"/>
        <cfvo type="num" val="0"/>
        <cfvo type="num" val="0" gte="0"/>
      </iconSet>
    </cfRule>
  </conditionalFormatting>
  <conditionalFormatting sqref="F61">
    <cfRule type="iconSet" priority="4">
      <iconSet iconSet="3Symbols2">
        <cfvo type="percent" val="0"/>
        <cfvo type="num" val="0"/>
        <cfvo type="num" val="0"/>
      </iconSet>
    </cfRule>
  </conditionalFormatting>
  <conditionalFormatting sqref="F10:F11">
    <cfRule type="iconSet" priority="3">
      <iconSet iconSet="3Symbols2">
        <cfvo type="percent" val="0"/>
        <cfvo type="num" val="0"/>
        <cfvo type="num" val="0"/>
      </iconSet>
    </cfRule>
  </conditionalFormatting>
  <conditionalFormatting sqref="F9:F11">
    <cfRule type="iconSet" priority="2">
      <iconSet iconSet="3Symbols2">
        <cfvo type="percent" val="0"/>
        <cfvo type="num" val="0"/>
        <cfvo type="num" val="0"/>
      </iconSet>
    </cfRule>
  </conditionalFormatting>
  <conditionalFormatting sqref="F56:F57">
    <cfRule type="iconSet" priority="1">
      <iconSet iconSet="3Symbols2">
        <cfvo type="percent" val="0"/>
        <cfvo type="num" val="0"/>
        <cfvo type="num" val="0"/>
      </iconSet>
    </cfRule>
  </conditionalFormatting>
  <conditionalFormatting sqref="F6 F14:F17 F9:F11 F21:F60">
    <cfRule type="iconSet" priority="109">
      <iconSet iconSet="3Symbols2">
        <cfvo type="percent" val="0"/>
        <cfvo type="num" val="0"/>
        <cfvo type="num" val="0"/>
      </iconSet>
    </cfRule>
  </conditionalFormatting>
  <conditionalFormatting sqref="F21:F60">
    <cfRule type="iconSet" priority="114">
      <iconSet iconSet="3Symbols2">
        <cfvo type="percent" val="0"/>
        <cfvo type="num" val="0"/>
        <cfvo type="num" val="0"/>
      </iconSet>
    </cfRule>
  </conditionalFormatting>
  <conditionalFormatting sqref="F2 F5:F7 F10:F13 F17:F58">
    <cfRule type="iconSet" priority="115">
      <iconSet iconSet="3Symbols2">
        <cfvo type="percent" val="0"/>
        <cfvo type="num" val="0"/>
        <cfvo type="num" val="0"/>
      </iconSet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CW303"/>
  <sheetViews>
    <sheetView workbookViewId="0">
      <pane ySplit="6" topLeftCell="A7" activePane="bottomLeft" state="frozen"/>
      <selection activeCell="A25" sqref="A25"/>
      <selection pane="bottomLeft" activeCell="A25" sqref="A25"/>
    </sheetView>
  </sheetViews>
  <sheetFormatPr defaultRowHeight="12.75"/>
  <cols>
    <col min="1" max="1" width="20.75" style="96" bestFit="1" customWidth="1"/>
    <col min="2" max="2" width="19.25" style="97" bestFit="1" customWidth="1"/>
    <col min="3" max="3" width="8.75" style="96" bestFit="1" customWidth="1"/>
    <col min="4" max="4" width="14.625" style="96" bestFit="1" customWidth="1"/>
    <col min="5" max="5" width="12.375" style="96" bestFit="1" customWidth="1"/>
    <col min="6" max="6" width="11" style="7" customWidth="1"/>
    <col min="7" max="7" width="9" style="7"/>
    <col min="8" max="8" width="20.75" style="7" customWidth="1"/>
    <col min="9" max="9" width="9" style="7" customWidth="1"/>
    <col min="10" max="46" width="9" style="7"/>
    <col min="47" max="95" width="9" style="1"/>
    <col min="96" max="16384" width="9" style="96"/>
  </cols>
  <sheetData>
    <row r="1" spans="1:101" s="59" customFormat="1">
      <c r="A1" s="64"/>
      <c r="B1" s="60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</row>
    <row r="2" spans="1:101" s="59" customFormat="1">
      <c r="B2" s="60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1" s="59" customFormat="1">
      <c r="B3" s="60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1" s="59" customFormat="1">
      <c r="B4" s="6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</row>
    <row r="5" spans="1:101" s="61" customFormat="1" ht="15.75">
      <c r="A5" s="23"/>
      <c r="B5" s="56"/>
      <c r="C5" s="24" t="s">
        <v>3</v>
      </c>
      <c r="D5" s="24" t="str">
        <f>CONCATENATE("Realizat ",'Setare fisier'!$B$6)</f>
        <v xml:space="preserve">Realizat </v>
      </c>
      <c r="E5" s="24" t="str">
        <f>CONCATENATE("Realizat ",'Setare fisier'!$C$6)</f>
        <v xml:space="preserve">Realizat </v>
      </c>
      <c r="F5" s="25" t="s">
        <v>4</v>
      </c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</row>
    <row r="6" spans="1:101" s="64" customFormat="1" ht="15.75">
      <c r="A6" s="105" t="s">
        <v>2</v>
      </c>
      <c r="B6" s="105" t="s">
        <v>114</v>
      </c>
      <c r="C6" s="62">
        <f>C11</f>
        <v>0</v>
      </c>
      <c r="D6" s="62">
        <f>D11</f>
        <v>0</v>
      </c>
      <c r="E6" s="62">
        <f>E11</f>
        <v>0</v>
      </c>
      <c r="F6" s="63">
        <f>F11</f>
        <v>0</v>
      </c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</row>
    <row r="7" spans="1:101" s="61" customFormat="1" ht="15">
      <c r="A7" s="65"/>
      <c r="B7" s="66"/>
      <c r="C7" s="67"/>
      <c r="D7" s="16"/>
      <c r="E7" s="16"/>
      <c r="F7" s="26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</row>
    <row r="8" spans="1:101" s="61" customFormat="1" ht="15.75">
      <c r="A8" s="213" t="s">
        <v>5</v>
      </c>
      <c r="B8" s="213"/>
      <c r="C8" s="68" t="s">
        <v>3</v>
      </c>
      <c r="D8" s="68" t="s">
        <v>93</v>
      </c>
      <c r="E8" s="68" t="s">
        <v>93</v>
      </c>
      <c r="F8" s="69" t="s">
        <v>4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</row>
    <row r="9" spans="1:101" s="61" customFormat="1" ht="15">
      <c r="A9" s="190" t="s">
        <v>6</v>
      </c>
      <c r="B9" s="190"/>
      <c r="C9" s="70">
        <f>C17</f>
        <v>0</v>
      </c>
      <c r="D9" s="70">
        <f>D17</f>
        <v>0</v>
      </c>
      <c r="E9" s="70">
        <f>E17</f>
        <v>0</v>
      </c>
      <c r="F9" s="71">
        <f>C9-D9-E9</f>
        <v>0</v>
      </c>
      <c r="G9" s="174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</row>
    <row r="10" spans="1:101" s="61" customFormat="1" ht="15">
      <c r="A10" s="190" t="s">
        <v>7</v>
      </c>
      <c r="B10" s="190"/>
      <c r="C10" s="70">
        <f>C61</f>
        <v>0</v>
      </c>
      <c r="D10" s="70">
        <f>D61</f>
        <v>0</v>
      </c>
      <c r="E10" s="70">
        <f>E61</f>
        <v>0</v>
      </c>
      <c r="F10" s="71">
        <f>C10-D10-E10</f>
        <v>0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</row>
    <row r="11" spans="1:101" s="61" customFormat="1" ht="15">
      <c r="A11" s="190" t="s">
        <v>8</v>
      </c>
      <c r="B11" s="190"/>
      <c r="C11" s="72">
        <f>C9-C10</f>
        <v>0</v>
      </c>
      <c r="D11" s="72">
        <f>D9-D10</f>
        <v>0</v>
      </c>
      <c r="E11" s="72">
        <f>E9-E10</f>
        <v>0</v>
      </c>
      <c r="F11" s="73">
        <f>F9-F10</f>
        <v>0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</row>
    <row r="12" spans="1:101" s="61" customFormat="1" ht="18.75">
      <c r="A12" s="65"/>
      <c r="B12" s="57"/>
      <c r="C12" s="19"/>
      <c r="D12" s="16"/>
      <c r="E12" s="16"/>
      <c r="F12" s="26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</row>
    <row r="13" spans="1:101" s="61" customFormat="1" ht="15.75">
      <c r="A13" s="212" t="s">
        <v>9</v>
      </c>
      <c r="B13" s="212"/>
      <c r="C13" s="74" t="s">
        <v>3</v>
      </c>
      <c r="D13" s="74" t="s">
        <v>93</v>
      </c>
      <c r="E13" s="74" t="s">
        <v>93</v>
      </c>
      <c r="F13" s="75" t="s">
        <v>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</row>
    <row r="14" spans="1:101" s="61" customFormat="1" ht="15">
      <c r="A14" s="190" t="s">
        <v>13</v>
      </c>
      <c r="B14" s="191"/>
      <c r="C14" s="106">
        <f>HLOOKUP($B$6,'Setare fisier'!$A$8:$N$11,MATCH(A14,'Setare fisier'!$A$8:$A$11,0),0)</f>
        <v>0</v>
      </c>
      <c r="D14" s="76"/>
      <c r="E14" s="76"/>
      <c r="F14" s="77">
        <f>C14-D14-E14</f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</row>
    <row r="15" spans="1:101" s="61" customFormat="1" ht="15">
      <c r="A15" s="190" t="s">
        <v>14</v>
      </c>
      <c r="B15" s="191"/>
      <c r="C15" s="106">
        <f>HLOOKUP($B$6,'Setare fisier'!$A$8:$N$11,MATCH(A15,'Setare fisier'!$A$8:$A$11,0),0)</f>
        <v>0</v>
      </c>
      <c r="D15" s="76"/>
      <c r="E15" s="76"/>
      <c r="F15" s="77">
        <f>C15-D15-E15</f>
        <v>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</row>
    <row r="16" spans="1:101" s="61" customFormat="1" ht="15" customHeight="1">
      <c r="A16" s="190" t="s">
        <v>15</v>
      </c>
      <c r="B16" s="191"/>
      <c r="C16" s="106">
        <f>HLOOKUP($B$6,'Setare fisier'!$A$8:$N$11,MATCH(A16,'Setare fisier'!$A$8:$A$11,0),0)</f>
        <v>0</v>
      </c>
      <c r="D16" s="76"/>
      <c r="E16" s="76"/>
      <c r="F16" s="77">
        <f>C16-D16-E16</f>
        <v>0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</row>
    <row r="17" spans="1:101" s="61" customFormat="1" ht="15.75">
      <c r="A17" s="214"/>
      <c r="B17" s="214"/>
      <c r="C17" s="78">
        <f>SUM(C14:C16)</f>
        <v>0</v>
      </c>
      <c r="D17" s="78">
        <f>SUM(D14:D16)</f>
        <v>0</v>
      </c>
      <c r="E17" s="78"/>
      <c r="F17" s="79">
        <f>SUM(F14:F16)</f>
        <v>0</v>
      </c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</row>
    <row r="18" spans="1:101" s="61" customFormat="1" ht="18.75">
      <c r="A18" s="18"/>
      <c r="B18" s="58"/>
      <c r="C18" s="16"/>
      <c r="D18" s="17"/>
      <c r="E18" s="20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</row>
    <row r="19" spans="1:101" s="61" customFormat="1" ht="15.75">
      <c r="A19" s="80" t="s">
        <v>10</v>
      </c>
      <c r="B19" s="81"/>
      <c r="C19" s="80"/>
      <c r="D19" s="80"/>
      <c r="E19" s="82"/>
      <c r="F19" s="82"/>
      <c r="G19" s="83"/>
      <c r="H19" s="80" t="s">
        <v>46</v>
      </c>
      <c r="I19" s="80"/>
      <c r="J19" s="83"/>
      <c r="K19" s="83"/>
      <c r="L19" s="83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</row>
    <row r="20" spans="1:101" s="64" customFormat="1" ht="15" customHeight="1">
      <c r="A20" s="84" t="s">
        <v>62</v>
      </c>
      <c r="B20" s="85" t="s">
        <v>63</v>
      </c>
      <c r="C20" s="86" t="s">
        <v>3</v>
      </c>
      <c r="D20" s="24" t="str">
        <f>CONCATENATE("Realizat ",'Setare fisier'!$B$6)</f>
        <v xml:space="preserve">Realizat </v>
      </c>
      <c r="E20" s="24" t="str">
        <f>CONCATENATE("Realizat ",'Setare fisier'!$C$6)</f>
        <v xml:space="preserve">Realizat </v>
      </c>
      <c r="F20" s="86" t="s">
        <v>4</v>
      </c>
      <c r="G20" s="15"/>
      <c r="H20" s="87" t="s">
        <v>62</v>
      </c>
      <c r="I20" s="87" t="s">
        <v>0</v>
      </c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</row>
    <row r="21" spans="1:101" s="61" customFormat="1" ht="15">
      <c r="A21" s="100" t="s">
        <v>11</v>
      </c>
      <c r="B21" s="88" t="s">
        <v>139</v>
      </c>
      <c r="C21" s="89">
        <f>SUMPRODUCT(('Setare fisier'!$C$16:$N$16=$B$6)*('Setare fisier'!$A$18:$A$56=A21)*('Setare fisier'!$B$18:$B$56=B21)*('Setare fisier'!$C$18:$N$56))</f>
        <v>0</v>
      </c>
      <c r="D21" s="89"/>
      <c r="E21" s="89"/>
      <c r="F21" s="30">
        <f t="shared" ref="F21:F32" si="0">C21-D21-E21</f>
        <v>0</v>
      </c>
      <c r="G21" s="15"/>
      <c r="H21" s="173" t="s">
        <v>11</v>
      </c>
      <c r="I21" s="32">
        <f t="shared" ref="I21:I30" si="1">SUMIF(A:A,H23,D:D)+SUMIF(A:A,H23,E:E)</f>
        <v>0</v>
      </c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</row>
    <row r="22" spans="1:101" s="61" customFormat="1" ht="15">
      <c r="A22" s="100" t="s">
        <v>11</v>
      </c>
      <c r="B22" s="88" t="s">
        <v>12</v>
      </c>
      <c r="C22" s="89">
        <f>SUMPRODUCT(('Setare fisier'!$C$16:$N$16=$B$6)*('Setare fisier'!$A$18:$A$56=A22)*('Setare fisier'!$B$18:$B$56=B22)*('Setare fisier'!$C$18:$N$56))</f>
        <v>0</v>
      </c>
      <c r="D22" s="89"/>
      <c r="E22" s="89"/>
      <c r="F22" s="30">
        <f t="shared" si="0"/>
        <v>0</v>
      </c>
      <c r="G22" s="15"/>
      <c r="H22" s="173" t="s">
        <v>97</v>
      </c>
      <c r="I22" s="32">
        <f t="shared" si="1"/>
        <v>0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</row>
    <row r="23" spans="1:101" s="61" customFormat="1" ht="15">
      <c r="A23" s="100" t="s">
        <v>11</v>
      </c>
      <c r="B23" s="88" t="s">
        <v>16</v>
      </c>
      <c r="C23" s="89">
        <f>SUMPRODUCT(('Setare fisier'!$C$16:$N$16=$B$6)*('Setare fisier'!$A$18:$A$56=A23)*('Setare fisier'!$B$18:$B$56=B23)*('Setare fisier'!$C$18:$N$56))</f>
        <v>0</v>
      </c>
      <c r="D23" s="89"/>
      <c r="E23" s="89"/>
      <c r="F23" s="30">
        <f t="shared" si="0"/>
        <v>0</v>
      </c>
      <c r="G23" s="15"/>
      <c r="H23" s="172" t="s">
        <v>61</v>
      </c>
      <c r="I23" s="32">
        <f t="shared" si="1"/>
        <v>0</v>
      </c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</row>
    <row r="24" spans="1:101" s="61" customFormat="1" ht="15">
      <c r="A24" s="100" t="s">
        <v>11</v>
      </c>
      <c r="B24" s="88" t="s">
        <v>17</v>
      </c>
      <c r="C24" s="89">
        <f>SUMPRODUCT(('Setare fisier'!$C$16:$N$16=$B$6)*('Setare fisier'!$A$18:$A$56=A24)*('Setare fisier'!$B$18:$B$56=B24)*('Setare fisier'!$C$18:$N$56))</f>
        <v>0</v>
      </c>
      <c r="D24" s="89"/>
      <c r="E24" s="89"/>
      <c r="F24" s="30">
        <f t="shared" si="0"/>
        <v>0</v>
      </c>
      <c r="G24" s="15"/>
      <c r="H24" s="172" t="s">
        <v>23</v>
      </c>
      <c r="I24" s="32">
        <f t="shared" si="1"/>
        <v>0</v>
      </c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</row>
    <row r="25" spans="1:101" s="61" customFormat="1" ht="30">
      <c r="A25" s="100" t="s">
        <v>11</v>
      </c>
      <c r="B25" s="88" t="s">
        <v>18</v>
      </c>
      <c r="C25" s="89">
        <f>SUMPRODUCT(('Setare fisier'!$C$16:$N$16=$B$6)*('Setare fisier'!$A$18:$A$56=A25)*('Setare fisier'!$B$18:$B$56=B25)*('Setare fisier'!$C$18:$N$56))</f>
        <v>0</v>
      </c>
      <c r="D25" s="89"/>
      <c r="E25" s="89"/>
      <c r="F25" s="30">
        <f t="shared" si="0"/>
        <v>0</v>
      </c>
      <c r="G25" s="15"/>
      <c r="H25" s="172" t="s">
        <v>42</v>
      </c>
      <c r="I25" s="32">
        <f t="shared" si="1"/>
        <v>0</v>
      </c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</row>
    <row r="26" spans="1:101" s="61" customFormat="1" ht="15">
      <c r="A26" s="100" t="s">
        <v>11</v>
      </c>
      <c r="B26" s="88" t="s">
        <v>19</v>
      </c>
      <c r="C26" s="89">
        <f>SUMPRODUCT(('Setare fisier'!$C$16:$N$16=$B$6)*('Setare fisier'!$A$18:$A$56=A26)*('Setare fisier'!$B$18:$B$56=B26)*('Setare fisier'!$C$18:$N$56))</f>
        <v>0</v>
      </c>
      <c r="D26" s="89"/>
      <c r="E26" s="89"/>
      <c r="F26" s="30">
        <f t="shared" si="0"/>
        <v>0</v>
      </c>
      <c r="G26" s="15"/>
      <c r="H26" s="172" t="s">
        <v>31</v>
      </c>
      <c r="I26" s="32">
        <f t="shared" si="1"/>
        <v>0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</row>
    <row r="27" spans="1:101" s="61" customFormat="1" ht="15">
      <c r="A27" s="100" t="s">
        <v>11</v>
      </c>
      <c r="B27" s="88" t="s">
        <v>20</v>
      </c>
      <c r="C27" s="89">
        <f>SUMPRODUCT(('Setare fisier'!$C$16:$N$16=$B$6)*('Setare fisier'!$A$18:$A$56=A27)*('Setare fisier'!$B$18:$B$56=B27)*('Setare fisier'!$C$18:$N$56))</f>
        <v>0</v>
      </c>
      <c r="D27" s="89"/>
      <c r="E27" s="89"/>
      <c r="F27" s="30">
        <f t="shared" si="0"/>
        <v>0</v>
      </c>
      <c r="G27" s="15"/>
      <c r="H27" s="172" t="s">
        <v>43</v>
      </c>
      <c r="I27" s="32">
        <f t="shared" si="1"/>
        <v>0</v>
      </c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</row>
    <row r="28" spans="1:101" s="61" customFormat="1" ht="15">
      <c r="A28" s="100" t="s">
        <v>11</v>
      </c>
      <c r="B28" s="88" t="s">
        <v>39</v>
      </c>
      <c r="C28" s="89">
        <f>SUMPRODUCT(('Setare fisier'!$C$16:$N$16=$B$6)*('Setare fisier'!$A$18:$A$56=A28)*('Setare fisier'!$B$18:$B$56=B28)*('Setare fisier'!$C$18:$N$56))</f>
        <v>0</v>
      </c>
      <c r="D28" s="89"/>
      <c r="E28" s="89"/>
      <c r="F28" s="30">
        <f t="shared" si="0"/>
        <v>0</v>
      </c>
      <c r="G28" s="15"/>
      <c r="H28" s="172" t="s">
        <v>35</v>
      </c>
      <c r="I28" s="32">
        <f t="shared" si="1"/>
        <v>0</v>
      </c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</row>
    <row r="29" spans="1:101" s="61" customFormat="1" ht="15">
      <c r="A29" s="100" t="s">
        <v>11</v>
      </c>
      <c r="B29" s="88" t="s">
        <v>21</v>
      </c>
      <c r="C29" s="89">
        <f>SUMPRODUCT(('Setare fisier'!$C$16:$N$16=$B$6)*('Setare fisier'!$A$18:$A$56=A29)*('Setare fisier'!$B$18:$B$56=B29)*('Setare fisier'!$C$18:$N$56))</f>
        <v>0</v>
      </c>
      <c r="D29" s="89"/>
      <c r="E29" s="89"/>
      <c r="F29" s="30">
        <f t="shared" si="0"/>
        <v>0</v>
      </c>
      <c r="G29" s="15"/>
      <c r="H29" s="172" t="s">
        <v>64</v>
      </c>
      <c r="I29" s="32">
        <f t="shared" si="1"/>
        <v>0</v>
      </c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</row>
    <row r="30" spans="1:101" s="61" customFormat="1" ht="30">
      <c r="A30" s="98" t="s">
        <v>97</v>
      </c>
      <c r="B30" s="88" t="s">
        <v>98</v>
      </c>
      <c r="C30" s="89">
        <f>SUMPRODUCT(('Setare fisier'!$C$16:$N$16=$B$6)*('Setare fisier'!$A$18:$A$56=A30)*('Setare fisier'!$B$18:$B$56=B30)*('Setare fisier'!$C$18:$N$56))</f>
        <v>0</v>
      </c>
      <c r="D30" s="89"/>
      <c r="E30" s="89"/>
      <c r="F30" s="30">
        <f t="shared" si="0"/>
        <v>0</v>
      </c>
      <c r="G30" s="15"/>
      <c r="H30" s="172" t="s">
        <v>45</v>
      </c>
      <c r="I30" s="32">
        <f t="shared" si="1"/>
        <v>0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</row>
    <row r="31" spans="1:101" s="61" customFormat="1" ht="15" customHeight="1">
      <c r="A31" s="98" t="s">
        <v>97</v>
      </c>
      <c r="B31" s="88" t="s">
        <v>99</v>
      </c>
      <c r="C31" s="89">
        <f>SUMPRODUCT(('Setare fisier'!$C$16:$N$16=$B$6)*('Setare fisier'!$A$18:$A$56=A31)*('Setare fisier'!$B$18:$B$56=B31)*('Setare fisier'!$C$18:$N$56))</f>
        <v>0</v>
      </c>
      <c r="D31" s="89"/>
      <c r="E31" s="89"/>
      <c r="F31" s="30">
        <f t="shared" si="0"/>
        <v>0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</row>
    <row r="32" spans="1:101" s="61" customFormat="1" ht="30">
      <c r="A32" s="99" t="s">
        <v>61</v>
      </c>
      <c r="B32" s="88" t="s">
        <v>94</v>
      </c>
      <c r="C32" s="89">
        <f>SUMPRODUCT(('Setare fisier'!$C$16:$N$16=$B$6)*('Setare fisier'!$A$18:$A$56=A32)*('Setare fisier'!$B$18:$B$56=B32)*('Setare fisier'!$C$18:$N$56))</f>
        <v>0</v>
      </c>
      <c r="D32" s="89"/>
      <c r="E32" s="89"/>
      <c r="F32" s="30">
        <f t="shared" si="0"/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</row>
    <row r="33" spans="1:101" s="61" customFormat="1" ht="15">
      <c r="A33" s="99" t="s">
        <v>61</v>
      </c>
      <c r="B33" s="88" t="s">
        <v>22</v>
      </c>
      <c r="C33" s="89">
        <f>SUMPRODUCT(('Setare fisier'!$C$16:$N$16=$B$6)*('Setare fisier'!$A$18:$A$56=A33)*('Setare fisier'!$B$18:$B$56=B33)*('Setare fisier'!$C$18:$N$56))</f>
        <v>0</v>
      </c>
      <c r="D33" s="89"/>
      <c r="E33" s="89"/>
      <c r="F33" s="30">
        <f>C33-D33-E33</f>
        <v>0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</row>
    <row r="34" spans="1:101" s="61" customFormat="1" ht="15">
      <c r="A34" s="99" t="s">
        <v>61</v>
      </c>
      <c r="B34" s="88" t="s">
        <v>38</v>
      </c>
      <c r="C34" s="89">
        <f>SUMPRODUCT(('Setare fisier'!$C$16:$N$16=$B$6)*('Setare fisier'!$A$18:$A$56=A34)*('Setare fisier'!$B$18:$B$56=B34)*('Setare fisier'!$C$18:$N$56))</f>
        <v>0</v>
      </c>
      <c r="D34" s="89"/>
      <c r="E34" s="89"/>
      <c r="F34" s="30">
        <f>C34-D34-E34</f>
        <v>0</v>
      </c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</row>
    <row r="35" spans="1:101" s="61" customFormat="1" ht="15">
      <c r="A35" s="99" t="s">
        <v>61</v>
      </c>
      <c r="B35" s="88" t="s">
        <v>21</v>
      </c>
      <c r="C35" s="89">
        <f>SUMPRODUCT(('Setare fisier'!$C$16:$N$16=$B$6)*('Setare fisier'!$A$18:$A$56=A35)*('Setare fisier'!$B$18:$B$56=B35)*('Setare fisier'!$C$18:$N$56))</f>
        <v>0</v>
      </c>
      <c r="D35" s="89"/>
      <c r="E35" s="89"/>
      <c r="F35" s="30">
        <f>C35-D35-E35</f>
        <v>0</v>
      </c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</row>
    <row r="36" spans="1:101" s="61" customFormat="1" ht="15">
      <c r="A36" s="100" t="s">
        <v>23</v>
      </c>
      <c r="B36" s="88" t="s">
        <v>24</v>
      </c>
      <c r="C36" s="89">
        <f>SUMPRODUCT(('Setare fisier'!$C$16:$N$16=$B$6)*('Setare fisier'!$A$18:$A$56=A36)*('Setare fisier'!$B$18:$B$56=B36)*('Setare fisier'!$C$18:$N$56))</f>
        <v>0</v>
      </c>
      <c r="D36" s="89"/>
      <c r="E36" s="89"/>
      <c r="F36" s="30">
        <f>C36-D36-E36</f>
        <v>0</v>
      </c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</row>
    <row r="37" spans="1:101" s="61" customFormat="1" ht="15">
      <c r="A37" s="100" t="s">
        <v>23</v>
      </c>
      <c r="B37" s="88" t="s">
        <v>95</v>
      </c>
      <c r="C37" s="89">
        <f>SUMPRODUCT(('Setare fisier'!$C$16:$N$16=$B$6)*('Setare fisier'!$A$18:$A$56=A37)*('Setare fisier'!$B$18:$B$56=B37)*('Setare fisier'!$C$18:$N$56))</f>
        <v>0</v>
      </c>
      <c r="D37" s="89"/>
      <c r="E37" s="89"/>
      <c r="F37" s="30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</row>
    <row r="38" spans="1:101" s="61" customFormat="1" ht="15">
      <c r="A38" s="100" t="s">
        <v>23</v>
      </c>
      <c r="B38" s="88" t="s">
        <v>25</v>
      </c>
      <c r="C38" s="89">
        <f>SUMPRODUCT(('Setare fisier'!$C$16:$N$16=$B$6)*('Setare fisier'!$A$18:$A$56=A38)*('Setare fisier'!$B$18:$B$56=B38)*('Setare fisier'!$C$18:$N$56))</f>
        <v>0</v>
      </c>
      <c r="D38" s="89"/>
      <c r="E38" s="89"/>
      <c r="F38" s="30">
        <f t="shared" ref="F38:F60" si="2">C38-D38-E38</f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</row>
    <row r="39" spans="1:101" s="61" customFormat="1" ht="15">
      <c r="A39" s="100" t="s">
        <v>23</v>
      </c>
      <c r="B39" s="88" t="s">
        <v>26</v>
      </c>
      <c r="C39" s="89">
        <f>SUMPRODUCT(('Setare fisier'!$C$16:$N$16=$B$6)*('Setare fisier'!$A$18:$A$56=A39)*('Setare fisier'!$B$18:$B$56=B39)*('Setare fisier'!$C$18:$N$56))</f>
        <v>0</v>
      </c>
      <c r="D39" s="89"/>
      <c r="E39" s="89"/>
      <c r="F39" s="30">
        <f t="shared" si="2"/>
        <v>0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</row>
    <row r="40" spans="1:101" s="61" customFormat="1" ht="15">
      <c r="A40" s="100" t="s">
        <v>23</v>
      </c>
      <c r="B40" s="88" t="s">
        <v>27</v>
      </c>
      <c r="C40" s="89">
        <f>SUMPRODUCT(('Setare fisier'!$C$16:$N$16=$B$6)*('Setare fisier'!$A$18:$A$56=A40)*('Setare fisier'!$B$18:$B$56=B40)*('Setare fisier'!$C$18:$N$56))</f>
        <v>0</v>
      </c>
      <c r="D40" s="89"/>
      <c r="E40" s="89"/>
      <c r="F40" s="30">
        <f t="shared" si="2"/>
        <v>0</v>
      </c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</row>
    <row r="41" spans="1:101" s="61" customFormat="1" ht="15">
      <c r="A41" s="101" t="s">
        <v>42</v>
      </c>
      <c r="B41" s="88" t="s">
        <v>28</v>
      </c>
      <c r="C41" s="89">
        <f>SUMPRODUCT(('Setare fisier'!$C$16:$N$16=$B$6)*('Setare fisier'!$A$18:$A$56=A41)*('Setare fisier'!$B$18:$B$56=B41)*('Setare fisier'!$C$18:$N$56))</f>
        <v>0</v>
      </c>
      <c r="D41" s="89"/>
      <c r="E41" s="89"/>
      <c r="F41" s="30">
        <f t="shared" si="2"/>
        <v>0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</row>
    <row r="42" spans="1:101" s="61" customFormat="1" ht="15">
      <c r="A42" s="101" t="s">
        <v>42</v>
      </c>
      <c r="B42" s="88" t="s">
        <v>29</v>
      </c>
      <c r="C42" s="89">
        <f>SUMPRODUCT(('Setare fisier'!$C$16:$N$16=$B$6)*('Setare fisier'!$A$18:$A$56=A42)*('Setare fisier'!$B$18:$B$56=B42)*('Setare fisier'!$C$18:$N$56))</f>
        <v>0</v>
      </c>
      <c r="D42" s="89"/>
      <c r="E42" s="89"/>
      <c r="F42" s="30">
        <f t="shared" si="2"/>
        <v>0</v>
      </c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</row>
    <row r="43" spans="1:101" s="61" customFormat="1" ht="15">
      <c r="A43" s="101" t="s">
        <v>42</v>
      </c>
      <c r="B43" s="88" t="s">
        <v>30</v>
      </c>
      <c r="C43" s="89">
        <f>SUMPRODUCT(('Setare fisier'!$C$16:$N$16=$B$6)*('Setare fisier'!$A$18:$A$56=A43)*('Setare fisier'!$B$18:$B$56=B43)*('Setare fisier'!$C$18:$N$56))</f>
        <v>0</v>
      </c>
      <c r="D43" s="89"/>
      <c r="E43" s="89"/>
      <c r="F43" s="30">
        <f t="shared" si="2"/>
        <v>0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</row>
    <row r="44" spans="1:101" s="61" customFormat="1" ht="15">
      <c r="A44" s="99" t="s">
        <v>31</v>
      </c>
      <c r="B44" s="88" t="s">
        <v>1</v>
      </c>
      <c r="C44" s="89">
        <f>SUMPRODUCT(('Setare fisier'!$C$16:$N$16=$B$6)*('Setare fisier'!$A$18:$A$56=A44)*('Setare fisier'!$B$18:$B$56=B44)*('Setare fisier'!$C$18:$N$56))</f>
        <v>0</v>
      </c>
      <c r="D44" s="89"/>
      <c r="E44" s="89"/>
      <c r="F44" s="30">
        <f t="shared" si="2"/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</row>
    <row r="45" spans="1:101" s="61" customFormat="1" ht="15">
      <c r="A45" s="99" t="s">
        <v>31</v>
      </c>
      <c r="B45" s="88" t="s">
        <v>32</v>
      </c>
      <c r="C45" s="89">
        <f>SUMPRODUCT(('Setare fisier'!$C$16:$N$16=$B$6)*('Setare fisier'!$A$18:$A$56=A45)*('Setare fisier'!$B$18:$B$56=B45)*('Setare fisier'!$C$18:$N$56))</f>
        <v>0</v>
      </c>
      <c r="D45" s="89"/>
      <c r="E45" s="89"/>
      <c r="F45" s="30">
        <f t="shared" si="2"/>
        <v>0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</row>
    <row r="46" spans="1:101" s="61" customFormat="1" ht="15">
      <c r="A46" s="99" t="s">
        <v>31</v>
      </c>
      <c r="B46" s="88" t="s">
        <v>33</v>
      </c>
      <c r="C46" s="89">
        <f>SUMPRODUCT(('Setare fisier'!$C$16:$N$16=$B$6)*('Setare fisier'!$A$18:$A$56=A46)*('Setare fisier'!$B$18:$B$56=B46)*('Setare fisier'!$C$18:$N$56))</f>
        <v>0</v>
      </c>
      <c r="D46" s="89"/>
      <c r="E46" s="89"/>
      <c r="F46" s="30">
        <f t="shared" si="2"/>
        <v>0</v>
      </c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</row>
    <row r="47" spans="1:101" s="61" customFormat="1" ht="15">
      <c r="A47" s="99" t="s">
        <v>31</v>
      </c>
      <c r="B47" s="88" t="s">
        <v>34</v>
      </c>
      <c r="C47" s="89">
        <f>SUMPRODUCT(('Setare fisier'!$C$16:$N$16=$B$6)*('Setare fisier'!$A$18:$A$56=A47)*('Setare fisier'!$B$18:$B$56=B47)*('Setare fisier'!$C$18:$N$56))</f>
        <v>0</v>
      </c>
      <c r="D47" s="89"/>
      <c r="E47" s="89"/>
      <c r="F47" s="30">
        <f t="shared" si="2"/>
        <v>0</v>
      </c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</row>
    <row r="48" spans="1:101" s="61" customFormat="1" ht="15">
      <c r="A48" s="99" t="s">
        <v>31</v>
      </c>
      <c r="B48" s="88" t="s">
        <v>21</v>
      </c>
      <c r="C48" s="89">
        <f>SUMPRODUCT(('Setare fisier'!$C$16:$N$16=$B$6)*('Setare fisier'!$A$18:$A$56=A48)*('Setare fisier'!$B$18:$B$56=B48)*('Setare fisier'!$C$18:$N$56))</f>
        <v>0</v>
      </c>
      <c r="D48" s="89"/>
      <c r="E48" s="89"/>
      <c r="F48" s="30">
        <f t="shared" si="2"/>
        <v>0</v>
      </c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</row>
    <row r="49" spans="1:101" s="61" customFormat="1" ht="15">
      <c r="A49" s="100" t="s">
        <v>43</v>
      </c>
      <c r="B49" s="90" t="s">
        <v>1</v>
      </c>
      <c r="C49" s="89">
        <f>SUMPRODUCT(('Setare fisier'!$C$16:$N$16=$B$6)*('Setare fisier'!$A$18:$A$56=A49)*('Setare fisier'!$B$18:$B$56=B49)*('Setare fisier'!$C$18:$N$56))</f>
        <v>0</v>
      </c>
      <c r="D49" s="89"/>
      <c r="E49" s="89"/>
      <c r="F49" s="30">
        <f t="shared" si="2"/>
        <v>0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</row>
    <row r="50" spans="1:101" s="61" customFormat="1" ht="15">
      <c r="A50" s="100" t="s">
        <v>43</v>
      </c>
      <c r="B50" s="90" t="s">
        <v>33</v>
      </c>
      <c r="C50" s="89">
        <f>SUMPRODUCT(('Setare fisier'!$C$16:$N$16=$B$6)*('Setare fisier'!$A$18:$A$56=A50)*('Setare fisier'!$B$18:$B$56=B50)*('Setare fisier'!$C$18:$N$56))</f>
        <v>0</v>
      </c>
      <c r="D50" s="89"/>
      <c r="E50" s="89"/>
      <c r="F50" s="30">
        <f t="shared" si="2"/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</row>
    <row r="51" spans="1:101" s="61" customFormat="1" ht="15">
      <c r="A51" s="100" t="s">
        <v>43</v>
      </c>
      <c r="B51" s="90" t="s">
        <v>44</v>
      </c>
      <c r="C51" s="89">
        <f>SUMPRODUCT(('Setare fisier'!$C$16:$N$16=$B$6)*('Setare fisier'!$A$18:$A$56=A51)*('Setare fisier'!$B$18:$B$56=B51)*('Setare fisier'!$C$18:$N$56))</f>
        <v>0</v>
      </c>
      <c r="D51" s="89"/>
      <c r="E51" s="89"/>
      <c r="F51" s="30">
        <f t="shared" si="2"/>
        <v>0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</row>
    <row r="52" spans="1:101" s="61" customFormat="1" ht="15">
      <c r="A52" s="100" t="s">
        <v>43</v>
      </c>
      <c r="B52" s="90" t="s">
        <v>21</v>
      </c>
      <c r="C52" s="89">
        <f>SUMPRODUCT(('Setare fisier'!$C$16:$N$16=$B$6)*('Setare fisier'!$A$18:$A$56=A52)*('Setare fisier'!$B$18:$B$56=B52)*('Setare fisier'!$C$18:$N$56))</f>
        <v>0</v>
      </c>
      <c r="D52" s="89"/>
      <c r="E52" s="89"/>
      <c r="F52" s="30">
        <f t="shared" si="2"/>
        <v>0</v>
      </c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</row>
    <row r="53" spans="1:101" s="61" customFormat="1" ht="15">
      <c r="A53" s="98" t="s">
        <v>35</v>
      </c>
      <c r="B53" s="88" t="s">
        <v>36</v>
      </c>
      <c r="C53" s="89">
        <f>SUMPRODUCT(('Setare fisier'!$C$16:$N$16=$B$6)*('Setare fisier'!$A$18:$A$56=A53)*('Setare fisier'!$B$18:$B$56=B53)*('Setare fisier'!$C$18:$N$56))</f>
        <v>0</v>
      </c>
      <c r="D53" s="89"/>
      <c r="E53" s="89"/>
      <c r="F53" s="30">
        <f t="shared" si="2"/>
        <v>0</v>
      </c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</row>
    <row r="54" spans="1:101" s="61" customFormat="1" ht="15">
      <c r="A54" s="98" t="s">
        <v>35</v>
      </c>
      <c r="B54" s="88" t="s">
        <v>37</v>
      </c>
      <c r="C54" s="89">
        <f>SUMPRODUCT(('Setare fisier'!$C$16:$N$16=$B$6)*('Setare fisier'!$A$18:$A$56=A54)*('Setare fisier'!$B$18:$B$56=B54)*('Setare fisier'!$C$18:$N$56))</f>
        <v>0</v>
      </c>
      <c r="D54" s="89"/>
      <c r="E54" s="89"/>
      <c r="F54" s="30">
        <f t="shared" si="2"/>
        <v>0</v>
      </c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</row>
    <row r="55" spans="1:101" s="61" customFormat="1" ht="15">
      <c r="A55" s="98" t="s">
        <v>35</v>
      </c>
      <c r="B55" s="88" t="s">
        <v>21</v>
      </c>
      <c r="C55" s="89">
        <f>SUMPRODUCT(('Setare fisier'!$C$16:$N$16=$B$6)*('Setare fisier'!$A$18:$A$56=A55)*('Setare fisier'!$B$18:$B$56=B55)*('Setare fisier'!$C$18:$N$56))</f>
        <v>0</v>
      </c>
      <c r="D55" s="89"/>
      <c r="E55" s="89"/>
      <c r="F55" s="30">
        <f t="shared" si="2"/>
        <v>0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</row>
    <row r="56" spans="1:101" s="61" customFormat="1" ht="15">
      <c r="A56" s="99" t="s">
        <v>64</v>
      </c>
      <c r="B56" s="88" t="s">
        <v>138</v>
      </c>
      <c r="C56" s="89">
        <f>SUMPRODUCT(('Setare fisier'!$C$16:$N$16=$B$6)*('Setare fisier'!$A$18:$A$56=A56)*('Setare fisier'!$B$18:$B$56=B57)*('Setare fisier'!$C$18:$N$56))</f>
        <v>0</v>
      </c>
      <c r="D56" s="89"/>
      <c r="E56" s="89"/>
      <c r="F56" s="30">
        <f t="shared" si="2"/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</row>
    <row r="57" spans="1:101" s="61" customFormat="1" ht="15">
      <c r="A57" s="99" t="s">
        <v>64</v>
      </c>
      <c r="B57" s="88" t="s">
        <v>137</v>
      </c>
      <c r="C57" s="89">
        <f>SUMPRODUCT(('Setare fisier'!$C$16:$N$16=$B$6)*('Setare fisier'!$A$18:$A$56=A57)*('Setare fisier'!$B$18:$B$56=B58)*('Setare fisier'!$C$18:$N$56))</f>
        <v>0</v>
      </c>
      <c r="D57" s="89"/>
      <c r="E57" s="89"/>
      <c r="F57" s="30">
        <f t="shared" si="2"/>
        <v>0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</row>
    <row r="58" spans="1:101" s="61" customFormat="1" ht="15">
      <c r="A58" s="99" t="s">
        <v>64</v>
      </c>
      <c r="B58" s="88" t="s">
        <v>40</v>
      </c>
      <c r="C58" s="89">
        <f>SUMPRODUCT(('Setare fisier'!$C$16:$N$16=$B$6)*('Setare fisier'!$A$18:$A$56=A58)*('Setare fisier'!$B$18:$B$56=B58)*('Setare fisier'!$C$18:$N$56))</f>
        <v>0</v>
      </c>
      <c r="D58" s="89"/>
      <c r="E58" s="89"/>
      <c r="F58" s="30">
        <f t="shared" si="2"/>
        <v>0</v>
      </c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</row>
    <row r="59" spans="1:101" s="61" customFormat="1" ht="15">
      <c r="A59" s="100" t="s">
        <v>45</v>
      </c>
      <c r="B59" s="91" t="s">
        <v>41</v>
      </c>
      <c r="C59" s="89">
        <f>SUMPRODUCT(('Setare fisier'!$C$16:$N$16=$B$6)*('Setare fisier'!$A$18:$A$56=A59)*('Setare fisier'!$B$18:$B$56=B59)*('Setare fisier'!$C$18:$N$56))</f>
        <v>0</v>
      </c>
      <c r="D59" s="89"/>
      <c r="E59" s="89"/>
      <c r="F59" s="30">
        <f t="shared" si="2"/>
        <v>0</v>
      </c>
      <c r="G59" s="15"/>
      <c r="H59" s="29"/>
      <c r="I59" s="29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</row>
    <row r="60" spans="1:101" s="93" customFormat="1" ht="30">
      <c r="A60" s="100" t="s">
        <v>45</v>
      </c>
      <c r="B60" s="91" t="s">
        <v>96</v>
      </c>
      <c r="C60" s="89">
        <f>SUMPRODUCT(('Setare fisier'!$C$16:$N$16=$B$6)*('Setare fisier'!$A$18:$A$56=A60)*('Setare fisier'!$B$18:$B$56=B60)*('Setare fisier'!$C$18:$N$56))</f>
        <v>0</v>
      </c>
      <c r="D60" s="89"/>
      <c r="E60" s="89"/>
      <c r="F60" s="30">
        <f t="shared" si="2"/>
        <v>0</v>
      </c>
      <c r="G60" s="28"/>
      <c r="H60" s="29"/>
      <c r="I60" s="29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</row>
    <row r="61" spans="1:101" s="94" customFormat="1" ht="15.75">
      <c r="A61" s="187" t="s">
        <v>0</v>
      </c>
      <c r="B61" s="187"/>
      <c r="C61" s="92">
        <f>SUM(C22:C60)</f>
        <v>0</v>
      </c>
      <c r="D61" s="92">
        <f>SUM(D22:D60)</f>
        <v>0</v>
      </c>
      <c r="E61" s="92">
        <f>SUM(E22:E60)</f>
        <v>0</v>
      </c>
      <c r="F61" s="31">
        <f>SUM(F22:F60)</f>
        <v>0</v>
      </c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</row>
    <row r="62" spans="1:101" s="94" customFormat="1">
      <c r="B62" s="95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</row>
    <row r="63" spans="1:101" s="94" customFormat="1">
      <c r="B63" s="95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</row>
    <row r="64" spans="1:101" s="94" customFormat="1">
      <c r="B64" s="95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</row>
    <row r="65" spans="2:95" s="94" customFormat="1">
      <c r="B65" s="95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</row>
    <row r="66" spans="2:95" s="94" customFormat="1">
      <c r="B66" s="95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</row>
    <row r="67" spans="2:95" s="94" customFormat="1">
      <c r="B67" s="95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</row>
    <row r="68" spans="2:95" s="94" customFormat="1">
      <c r="B68" s="95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</row>
    <row r="69" spans="2:95" s="94" customFormat="1">
      <c r="B69" s="95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</row>
    <row r="70" spans="2:95" s="94" customFormat="1">
      <c r="B70" s="95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</row>
    <row r="71" spans="2:95" s="94" customFormat="1">
      <c r="B71" s="95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</row>
    <row r="72" spans="2:95" s="94" customFormat="1">
      <c r="B72" s="95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</row>
    <row r="73" spans="2:95" s="94" customFormat="1">
      <c r="B73" s="95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</row>
    <row r="74" spans="2:95" s="94" customFormat="1">
      <c r="B74" s="95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</row>
    <row r="75" spans="2:95" s="94" customFormat="1">
      <c r="B75" s="95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</row>
    <row r="76" spans="2:95" s="94" customFormat="1">
      <c r="B76" s="95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</row>
    <row r="77" spans="2:95" s="94" customFormat="1">
      <c r="B77" s="95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</row>
    <row r="78" spans="2:95" s="94" customFormat="1">
      <c r="B78" s="95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</row>
    <row r="79" spans="2:95" s="94" customFormat="1">
      <c r="B79" s="95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</row>
    <row r="80" spans="2:95" s="94" customFormat="1">
      <c r="B80" s="95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</row>
    <row r="81" spans="2:95" s="94" customFormat="1">
      <c r="B81" s="95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</row>
    <row r="82" spans="2:95" s="94" customFormat="1">
      <c r="B82" s="95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</row>
    <row r="83" spans="2:95" s="94" customFormat="1">
      <c r="B83" s="95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</row>
    <row r="84" spans="2:95" s="94" customFormat="1">
      <c r="B84" s="95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</row>
    <row r="85" spans="2:95" s="94" customFormat="1">
      <c r="B85" s="95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</row>
    <row r="86" spans="2:95" s="94" customFormat="1">
      <c r="B86" s="95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</row>
    <row r="87" spans="2:95" s="94" customFormat="1">
      <c r="B87" s="95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</row>
    <row r="88" spans="2:95" s="94" customFormat="1">
      <c r="B88" s="95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</row>
    <row r="89" spans="2:95" s="94" customFormat="1">
      <c r="B89" s="95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</row>
    <row r="90" spans="2:95" s="94" customFormat="1">
      <c r="B90" s="95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</row>
    <row r="91" spans="2:95" s="94" customFormat="1">
      <c r="B91" s="95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</row>
    <row r="92" spans="2:95" s="94" customFormat="1">
      <c r="B92" s="95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</row>
    <row r="93" spans="2:95" s="94" customFormat="1">
      <c r="B93" s="95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</row>
    <row r="94" spans="2:95" s="94" customFormat="1">
      <c r="B94" s="95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</row>
    <row r="95" spans="2:95" s="94" customFormat="1">
      <c r="B95" s="95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</row>
    <row r="96" spans="2:95" s="94" customFormat="1">
      <c r="B96" s="95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</row>
    <row r="97" spans="2:95" s="94" customFormat="1">
      <c r="B97" s="95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</row>
    <row r="98" spans="2:95" s="94" customFormat="1">
      <c r="B98" s="95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</row>
    <row r="99" spans="2:95" s="94" customFormat="1">
      <c r="B99" s="95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</row>
    <row r="100" spans="2:95" s="94" customFormat="1">
      <c r="B100" s="95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</row>
    <row r="101" spans="2:95" s="94" customFormat="1">
      <c r="B101" s="95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</row>
    <row r="102" spans="2:95" s="94" customFormat="1">
      <c r="B102" s="95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</row>
    <row r="103" spans="2:95" s="94" customFormat="1">
      <c r="B103" s="95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</row>
    <row r="104" spans="2:95" s="94" customFormat="1">
      <c r="B104" s="95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</row>
    <row r="105" spans="2:95" s="94" customFormat="1">
      <c r="B105" s="95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</row>
    <row r="106" spans="2:95" s="94" customFormat="1">
      <c r="B106" s="95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</row>
    <row r="107" spans="2:95" s="94" customFormat="1">
      <c r="B107" s="95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</row>
    <row r="108" spans="2:95" s="94" customFormat="1">
      <c r="B108" s="95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</row>
    <row r="109" spans="2:95" s="94" customFormat="1">
      <c r="B109" s="95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</row>
    <row r="110" spans="2:95" s="94" customFormat="1">
      <c r="B110" s="95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</row>
    <row r="111" spans="2:95" s="94" customFormat="1">
      <c r="B111" s="95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</row>
    <row r="112" spans="2:95" s="94" customFormat="1">
      <c r="B112" s="95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</row>
    <row r="113" spans="2:95" s="94" customFormat="1">
      <c r="B113" s="95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</row>
    <row r="114" spans="2:95" s="94" customFormat="1">
      <c r="B114" s="95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</row>
    <row r="115" spans="2:95" s="94" customFormat="1">
      <c r="B115" s="95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</row>
    <row r="116" spans="2:95" s="94" customFormat="1">
      <c r="B116" s="95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</row>
    <row r="117" spans="2:95" s="94" customFormat="1">
      <c r="B117" s="95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</row>
    <row r="118" spans="2:95" s="94" customFormat="1">
      <c r="B118" s="95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</row>
    <row r="119" spans="2:95" s="94" customFormat="1">
      <c r="B119" s="95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</row>
    <row r="120" spans="2:95" s="94" customFormat="1">
      <c r="B120" s="95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</row>
    <row r="121" spans="2:95" s="94" customFormat="1">
      <c r="B121" s="95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</row>
    <row r="122" spans="2:95" s="94" customFormat="1">
      <c r="B122" s="95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</row>
    <row r="123" spans="2:95" s="94" customFormat="1">
      <c r="B123" s="95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</row>
    <row r="124" spans="2:95" s="94" customFormat="1">
      <c r="B124" s="95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</row>
    <row r="125" spans="2:95" s="94" customFormat="1">
      <c r="B125" s="95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</row>
    <row r="126" spans="2:95" s="94" customFormat="1">
      <c r="B126" s="95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</row>
    <row r="127" spans="2:95" s="94" customFormat="1">
      <c r="B127" s="95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</row>
    <row r="128" spans="2:95" s="94" customFormat="1">
      <c r="B128" s="95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</row>
    <row r="129" spans="2:95" s="94" customFormat="1">
      <c r="B129" s="95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</row>
    <row r="130" spans="2:95" s="94" customFormat="1">
      <c r="B130" s="95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</row>
    <row r="131" spans="2:95" s="94" customFormat="1">
      <c r="B131" s="95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</row>
    <row r="132" spans="2:95" s="94" customFormat="1">
      <c r="B132" s="95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</row>
    <row r="133" spans="2:95" s="94" customFormat="1">
      <c r="B133" s="95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</row>
    <row r="134" spans="2:95" s="94" customFormat="1">
      <c r="B134" s="95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</row>
    <row r="135" spans="2:95" s="94" customFormat="1">
      <c r="B135" s="95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</row>
    <row r="136" spans="2:95" s="94" customFormat="1">
      <c r="B136" s="95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</row>
    <row r="137" spans="2:95" s="94" customFormat="1">
      <c r="B137" s="95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</row>
    <row r="138" spans="2:95" s="94" customFormat="1">
      <c r="B138" s="95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</row>
    <row r="139" spans="2:95" s="94" customFormat="1">
      <c r="B139" s="95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</row>
    <row r="140" spans="2:95" s="94" customFormat="1">
      <c r="B140" s="95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</row>
    <row r="141" spans="2:95" s="94" customFormat="1">
      <c r="B141" s="95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</row>
    <row r="142" spans="2:95" s="94" customFormat="1">
      <c r="B142" s="95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</row>
    <row r="143" spans="2:95" s="94" customFormat="1">
      <c r="B143" s="95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</row>
    <row r="144" spans="2:95" s="94" customFormat="1">
      <c r="B144" s="95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</row>
    <row r="145" spans="2:95" s="94" customFormat="1">
      <c r="B145" s="95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</row>
    <row r="146" spans="2:95" s="94" customFormat="1">
      <c r="B146" s="95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</row>
    <row r="147" spans="2:95" s="94" customFormat="1">
      <c r="B147" s="95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</row>
    <row r="148" spans="2:95" s="94" customFormat="1">
      <c r="B148" s="95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</row>
    <row r="149" spans="2:95" s="94" customFormat="1">
      <c r="B149" s="95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</row>
    <row r="150" spans="2:95" s="94" customFormat="1">
      <c r="B150" s="95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</row>
    <row r="151" spans="2:95" s="94" customFormat="1">
      <c r="B151" s="95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</row>
    <row r="152" spans="2:95" s="94" customFormat="1">
      <c r="B152" s="95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</row>
    <row r="153" spans="2:95" s="94" customFormat="1">
      <c r="B153" s="95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</row>
    <row r="154" spans="2:95" s="94" customFormat="1">
      <c r="B154" s="95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</row>
    <row r="155" spans="2:95" s="94" customFormat="1">
      <c r="B155" s="95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</row>
    <row r="156" spans="2:95" s="94" customFormat="1">
      <c r="B156" s="95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</row>
    <row r="157" spans="2:95" s="94" customFormat="1">
      <c r="B157" s="95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</row>
    <row r="158" spans="2:95" s="94" customFormat="1">
      <c r="B158" s="95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</row>
    <row r="159" spans="2:95" s="94" customFormat="1">
      <c r="B159" s="95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</row>
    <row r="160" spans="2:95" s="94" customFormat="1">
      <c r="B160" s="95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</row>
    <row r="161" spans="2:95" s="94" customFormat="1">
      <c r="B161" s="95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</row>
    <row r="162" spans="2:95" s="94" customFormat="1">
      <c r="B162" s="95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</row>
    <row r="163" spans="2:95" s="94" customFormat="1">
      <c r="B163" s="95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</row>
    <row r="164" spans="2:95" s="94" customFormat="1">
      <c r="B164" s="95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</row>
    <row r="165" spans="2:95" s="94" customFormat="1">
      <c r="B165" s="95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</row>
    <row r="166" spans="2:95" s="94" customFormat="1">
      <c r="B166" s="95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</row>
    <row r="167" spans="2:95" s="94" customFormat="1">
      <c r="B167" s="95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</row>
    <row r="168" spans="2:95" s="94" customFormat="1">
      <c r="B168" s="95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</row>
    <row r="169" spans="2:95" s="94" customFormat="1">
      <c r="B169" s="95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</row>
    <row r="170" spans="2:95" s="94" customFormat="1">
      <c r="B170" s="95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</row>
    <row r="171" spans="2:95" s="94" customFormat="1">
      <c r="B171" s="95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</row>
    <row r="172" spans="2:95" s="94" customFormat="1">
      <c r="B172" s="95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</row>
    <row r="173" spans="2:95" s="94" customFormat="1">
      <c r="B173" s="95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</row>
    <row r="174" spans="2:95" s="94" customFormat="1">
      <c r="B174" s="95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</row>
    <row r="175" spans="2:95" s="94" customFormat="1">
      <c r="B175" s="95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</row>
    <row r="176" spans="2:95" s="94" customFormat="1">
      <c r="B176" s="95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</row>
    <row r="177" spans="2:95" s="94" customFormat="1">
      <c r="B177" s="95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</row>
    <row r="178" spans="2:95" s="94" customFormat="1">
      <c r="B178" s="95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</row>
    <row r="179" spans="2:95" s="94" customFormat="1">
      <c r="B179" s="95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</row>
    <row r="180" spans="2:95" s="94" customFormat="1">
      <c r="B180" s="95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</row>
    <row r="181" spans="2:95" s="94" customFormat="1">
      <c r="B181" s="95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</row>
    <row r="182" spans="2:95" s="94" customFormat="1">
      <c r="B182" s="95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</row>
    <row r="183" spans="2:95" s="94" customFormat="1">
      <c r="B183" s="95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</row>
    <row r="184" spans="2:95" s="94" customFormat="1">
      <c r="B184" s="95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</row>
    <row r="185" spans="2:95" s="94" customFormat="1">
      <c r="B185" s="95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</row>
    <row r="186" spans="2:95" s="94" customFormat="1">
      <c r="B186" s="95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</row>
    <row r="187" spans="2:95" s="94" customFormat="1">
      <c r="B187" s="95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</row>
    <row r="188" spans="2:95" s="94" customFormat="1">
      <c r="B188" s="95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</row>
    <row r="189" spans="2:95" s="94" customFormat="1">
      <c r="B189" s="95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</row>
    <row r="190" spans="2:95" s="94" customFormat="1">
      <c r="B190" s="95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</row>
    <row r="191" spans="2:95" s="94" customFormat="1">
      <c r="B191" s="95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</row>
    <row r="192" spans="2:95" s="94" customFormat="1">
      <c r="B192" s="95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</row>
    <row r="193" spans="2:95" s="94" customFormat="1">
      <c r="B193" s="95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</row>
    <row r="194" spans="2:95" s="94" customFormat="1">
      <c r="B194" s="95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</row>
    <row r="195" spans="2:95" s="94" customFormat="1">
      <c r="B195" s="95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</row>
    <row r="196" spans="2:95" s="94" customFormat="1">
      <c r="B196" s="95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</row>
    <row r="197" spans="2:95" s="94" customFormat="1">
      <c r="B197" s="95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</row>
    <row r="198" spans="2:95" s="94" customFormat="1">
      <c r="B198" s="95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</row>
    <row r="199" spans="2:95" s="94" customFormat="1">
      <c r="B199" s="95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</row>
    <row r="200" spans="2:95" s="94" customFormat="1">
      <c r="B200" s="95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</row>
    <row r="201" spans="2:95" s="94" customFormat="1">
      <c r="B201" s="95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</row>
    <row r="202" spans="2:95" s="94" customFormat="1">
      <c r="B202" s="95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</row>
    <row r="203" spans="2:95" s="94" customFormat="1">
      <c r="B203" s="95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</row>
    <row r="204" spans="2:95" s="94" customFormat="1">
      <c r="B204" s="95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</row>
    <row r="205" spans="2:95" s="94" customFormat="1">
      <c r="B205" s="95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</row>
    <row r="206" spans="2:95" s="94" customFormat="1">
      <c r="B206" s="95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</row>
    <row r="207" spans="2:95" s="94" customFormat="1">
      <c r="B207" s="95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</row>
    <row r="208" spans="2:95" s="94" customFormat="1">
      <c r="B208" s="95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</row>
    <row r="209" spans="2:95" s="94" customFormat="1">
      <c r="B209" s="95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</row>
    <row r="210" spans="2:95" s="94" customFormat="1">
      <c r="B210" s="95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</row>
    <row r="211" spans="2:95" s="94" customFormat="1">
      <c r="B211" s="95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</row>
    <row r="212" spans="2:95" s="94" customFormat="1">
      <c r="B212" s="95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</row>
    <row r="213" spans="2:95" s="94" customFormat="1">
      <c r="B213" s="95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</row>
    <row r="214" spans="2:95" s="94" customFormat="1">
      <c r="B214" s="95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</row>
    <row r="215" spans="2:95" s="94" customFormat="1">
      <c r="B215" s="95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</row>
    <row r="216" spans="2:95" s="94" customFormat="1">
      <c r="B216" s="95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</row>
    <row r="217" spans="2:95" s="94" customFormat="1">
      <c r="B217" s="95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</row>
    <row r="218" spans="2:95" s="94" customFormat="1">
      <c r="B218" s="95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</row>
    <row r="219" spans="2:95" s="94" customFormat="1">
      <c r="B219" s="95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</row>
    <row r="220" spans="2:95" s="94" customFormat="1">
      <c r="B220" s="95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</row>
    <row r="221" spans="2:95" s="94" customFormat="1">
      <c r="B221" s="95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</row>
    <row r="222" spans="2:95" s="94" customFormat="1">
      <c r="B222" s="95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</row>
    <row r="223" spans="2:95" s="94" customFormat="1">
      <c r="B223" s="95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</row>
    <row r="224" spans="2:95" s="94" customFormat="1">
      <c r="B224" s="95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</row>
    <row r="225" spans="2:95" s="94" customFormat="1">
      <c r="B225" s="95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</row>
    <row r="226" spans="2:95" s="94" customFormat="1">
      <c r="B226" s="95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</row>
    <row r="227" spans="2:95" s="94" customFormat="1">
      <c r="B227" s="95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</row>
    <row r="228" spans="2:95" s="94" customFormat="1">
      <c r="B228" s="95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</row>
    <row r="229" spans="2:95" s="94" customFormat="1">
      <c r="B229" s="95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</row>
    <row r="230" spans="2:95" s="94" customFormat="1">
      <c r="B230" s="95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</row>
    <row r="231" spans="2:95" s="94" customFormat="1">
      <c r="B231" s="95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</row>
    <row r="232" spans="2:95" s="94" customFormat="1">
      <c r="B232" s="95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</row>
    <row r="233" spans="2:95" s="94" customFormat="1">
      <c r="B233" s="95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</row>
    <row r="234" spans="2:95" s="94" customFormat="1">
      <c r="B234" s="95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</row>
    <row r="235" spans="2:95" s="94" customFormat="1">
      <c r="B235" s="95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</row>
    <row r="236" spans="2:95" s="94" customFormat="1">
      <c r="B236" s="95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</row>
    <row r="237" spans="2:95" s="94" customFormat="1">
      <c r="B237" s="95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</row>
    <row r="238" spans="2:95" s="94" customFormat="1">
      <c r="B238" s="95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</row>
    <row r="239" spans="2:95" s="94" customFormat="1">
      <c r="B239" s="95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</row>
    <row r="240" spans="2:95" s="94" customFormat="1">
      <c r="B240" s="95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</row>
    <row r="241" spans="2:95" s="94" customFormat="1">
      <c r="B241" s="95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</row>
    <row r="242" spans="2:95" s="94" customFormat="1">
      <c r="B242" s="95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</row>
    <row r="243" spans="2:95" s="94" customFormat="1">
      <c r="B243" s="95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</row>
    <row r="244" spans="2:95" s="94" customFormat="1">
      <c r="B244" s="95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</row>
    <row r="245" spans="2:95" s="94" customFormat="1">
      <c r="B245" s="95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</row>
    <row r="246" spans="2:95" s="94" customFormat="1">
      <c r="B246" s="95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</row>
    <row r="247" spans="2:95" s="94" customFormat="1">
      <c r="B247" s="95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</row>
    <row r="248" spans="2:95" s="94" customFormat="1">
      <c r="B248" s="95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</row>
    <row r="249" spans="2:95" s="94" customFormat="1">
      <c r="B249" s="95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</row>
    <row r="250" spans="2:95" s="94" customFormat="1">
      <c r="B250" s="95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</row>
    <row r="251" spans="2:95" s="94" customFormat="1">
      <c r="B251" s="95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</row>
    <row r="252" spans="2:95" s="94" customFormat="1">
      <c r="B252" s="95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</row>
    <row r="253" spans="2:95" s="94" customFormat="1">
      <c r="B253" s="95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</row>
    <row r="254" spans="2:95" s="94" customFormat="1">
      <c r="B254" s="95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</row>
    <row r="255" spans="2:95" s="94" customFormat="1">
      <c r="B255" s="95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</row>
    <row r="256" spans="2:95" s="94" customFormat="1">
      <c r="B256" s="95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</row>
    <row r="257" spans="2:95" s="94" customFormat="1">
      <c r="B257" s="95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</row>
    <row r="258" spans="2:95" s="94" customFormat="1">
      <c r="B258" s="95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</row>
    <row r="259" spans="2:95" s="94" customFormat="1">
      <c r="B259" s="95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</row>
    <row r="260" spans="2:95" s="94" customFormat="1">
      <c r="B260" s="95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</row>
    <row r="261" spans="2:95" s="94" customFormat="1">
      <c r="B261" s="95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</row>
    <row r="262" spans="2:95" s="94" customFormat="1">
      <c r="B262" s="95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</row>
    <row r="263" spans="2:95" s="94" customFormat="1">
      <c r="B263" s="95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</row>
    <row r="264" spans="2:95" s="94" customFormat="1">
      <c r="B264" s="95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</row>
    <row r="265" spans="2:95" s="94" customFormat="1">
      <c r="B265" s="95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</row>
    <row r="266" spans="2:95" s="94" customFormat="1">
      <c r="B266" s="95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</row>
    <row r="267" spans="2:95" s="94" customFormat="1">
      <c r="B267" s="95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</row>
    <row r="268" spans="2:95" s="94" customFormat="1">
      <c r="B268" s="95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</row>
    <row r="269" spans="2:95" s="94" customFormat="1">
      <c r="B269" s="95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</row>
    <row r="270" spans="2:95" s="94" customFormat="1">
      <c r="B270" s="95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</row>
    <row r="271" spans="2:95" s="94" customFormat="1">
      <c r="B271" s="95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</row>
    <row r="272" spans="2:95" s="94" customFormat="1">
      <c r="B272" s="95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</row>
    <row r="273" spans="2:95" s="94" customFormat="1">
      <c r="B273" s="95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</row>
    <row r="274" spans="2:95" s="94" customFormat="1">
      <c r="B274" s="95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</row>
    <row r="275" spans="2:95" s="94" customFormat="1">
      <c r="B275" s="95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</row>
    <row r="276" spans="2:95" s="94" customFormat="1">
      <c r="B276" s="95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</row>
    <row r="277" spans="2:95" s="94" customFormat="1">
      <c r="B277" s="95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</row>
    <row r="278" spans="2:95" s="94" customFormat="1">
      <c r="B278" s="95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</row>
    <row r="279" spans="2:95" s="94" customFormat="1">
      <c r="B279" s="95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</row>
    <row r="280" spans="2:95" s="94" customFormat="1">
      <c r="B280" s="95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</row>
    <row r="281" spans="2:95" s="94" customFormat="1">
      <c r="B281" s="95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</row>
    <row r="282" spans="2:95" s="94" customFormat="1">
      <c r="B282" s="95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</row>
    <row r="283" spans="2:95" s="94" customFormat="1">
      <c r="B283" s="95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</row>
    <row r="284" spans="2:95" s="94" customFormat="1">
      <c r="B284" s="95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</row>
    <row r="285" spans="2:95" s="94" customFormat="1">
      <c r="B285" s="95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</row>
    <row r="286" spans="2:95" s="94" customFormat="1">
      <c r="B286" s="95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</row>
    <row r="287" spans="2:95" s="94" customFormat="1">
      <c r="B287" s="95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</row>
    <row r="288" spans="2:95" s="94" customFormat="1">
      <c r="B288" s="95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</row>
    <row r="289" spans="1:95" s="94" customFormat="1">
      <c r="B289" s="95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</row>
    <row r="290" spans="1:95" s="94" customFormat="1">
      <c r="B290" s="95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</row>
    <row r="291" spans="1:95" s="94" customFormat="1">
      <c r="B291" s="95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</row>
    <row r="292" spans="1:95" s="94" customFormat="1">
      <c r="B292" s="95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</row>
    <row r="293" spans="1:95" s="94" customFormat="1">
      <c r="B293" s="95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</row>
    <row r="294" spans="1:95" s="94" customFormat="1">
      <c r="B294" s="95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</row>
    <row r="295" spans="1:95" s="94" customFormat="1">
      <c r="B295" s="95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</row>
    <row r="296" spans="1:95" s="94" customFormat="1">
      <c r="B296" s="95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</row>
    <row r="297" spans="1:95" s="94" customFormat="1">
      <c r="B297" s="95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</row>
    <row r="298" spans="1:95" s="94" customFormat="1">
      <c r="B298" s="95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</row>
    <row r="299" spans="1:95" s="94" customFormat="1">
      <c r="B299" s="95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</row>
    <row r="300" spans="1:95" s="94" customFormat="1">
      <c r="B300" s="95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</row>
    <row r="301" spans="1:95" s="94" customFormat="1">
      <c r="B301" s="95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</row>
    <row r="302" spans="1:95" s="94" customFormat="1">
      <c r="B302" s="95"/>
      <c r="F302" s="29"/>
      <c r="G302" s="29"/>
      <c r="H302" s="7"/>
      <c r="I302" s="7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</row>
    <row r="303" spans="1:95">
      <c r="A303" s="94"/>
      <c r="B303" s="95"/>
      <c r="C303" s="94"/>
      <c r="D303" s="94"/>
      <c r="E303" s="94"/>
      <c r="F303" s="29"/>
    </row>
  </sheetData>
  <mergeCells count="10">
    <mergeCell ref="A61:B61"/>
    <mergeCell ref="A13:B13"/>
    <mergeCell ref="A8:B8"/>
    <mergeCell ref="A9:B9"/>
    <mergeCell ref="A10:B10"/>
    <mergeCell ref="A11:B11"/>
    <mergeCell ref="A14:B14"/>
    <mergeCell ref="A15:B15"/>
    <mergeCell ref="A16:B16"/>
    <mergeCell ref="A17:B17"/>
  </mergeCells>
  <conditionalFormatting sqref="F14:F17">
    <cfRule type="iconSet" priority="7">
      <iconSet iconSet="3Symbols2" reverse="1">
        <cfvo type="percent" val="0"/>
        <cfvo type="num" val="0"/>
        <cfvo type="num" val="0" gte="0"/>
      </iconSet>
    </cfRule>
  </conditionalFormatting>
  <conditionalFormatting sqref="F61">
    <cfRule type="iconSet" priority="4">
      <iconSet iconSet="3Symbols2">
        <cfvo type="percent" val="0"/>
        <cfvo type="num" val="0"/>
        <cfvo type="num" val="0"/>
      </iconSet>
    </cfRule>
  </conditionalFormatting>
  <conditionalFormatting sqref="F10:F11">
    <cfRule type="iconSet" priority="3">
      <iconSet iconSet="3Symbols2">
        <cfvo type="percent" val="0"/>
        <cfvo type="num" val="0"/>
        <cfvo type="num" val="0"/>
      </iconSet>
    </cfRule>
  </conditionalFormatting>
  <conditionalFormatting sqref="F9:F11">
    <cfRule type="iconSet" priority="2">
      <iconSet iconSet="3Symbols2">
        <cfvo type="percent" val="0"/>
        <cfvo type="num" val="0"/>
        <cfvo type="num" val="0"/>
      </iconSet>
    </cfRule>
  </conditionalFormatting>
  <conditionalFormatting sqref="F56:F57">
    <cfRule type="iconSet" priority="1">
      <iconSet iconSet="3Symbols2">
        <cfvo type="percent" val="0"/>
        <cfvo type="num" val="0"/>
        <cfvo type="num" val="0"/>
      </iconSet>
    </cfRule>
  </conditionalFormatting>
  <conditionalFormatting sqref="F6 F14:F17 F9:F11 F21:F60">
    <cfRule type="iconSet" priority="109">
      <iconSet iconSet="3Symbols2">
        <cfvo type="percent" val="0"/>
        <cfvo type="num" val="0"/>
        <cfvo type="num" val="0"/>
      </iconSet>
    </cfRule>
  </conditionalFormatting>
  <conditionalFormatting sqref="F21:F60">
    <cfRule type="iconSet" priority="114">
      <iconSet iconSet="3Symbols2">
        <cfvo type="percent" val="0"/>
        <cfvo type="num" val="0"/>
        <cfvo type="num" val="0"/>
      </iconSet>
    </cfRule>
  </conditionalFormatting>
  <conditionalFormatting sqref="F2 F5:F7 F10:F13 F17:F58">
    <cfRule type="iconSet" priority="115">
      <iconSet iconSet="3Symbols2">
        <cfvo type="percent" val="0"/>
        <cfvo type="num" val="0"/>
        <cfvo type="num" val="0"/>
      </iconSet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CW303"/>
  <sheetViews>
    <sheetView workbookViewId="0">
      <pane ySplit="6" topLeftCell="A7" activePane="bottomLeft" state="frozen"/>
      <selection activeCell="A25" sqref="A25"/>
      <selection pane="bottomLeft" activeCell="A25" sqref="A25"/>
    </sheetView>
  </sheetViews>
  <sheetFormatPr defaultRowHeight="12.75"/>
  <cols>
    <col min="1" max="1" width="20.75" style="96" bestFit="1" customWidth="1"/>
    <col min="2" max="2" width="19.25" style="97" bestFit="1" customWidth="1"/>
    <col min="3" max="3" width="8.75" style="96" bestFit="1" customWidth="1"/>
    <col min="4" max="4" width="14.625" style="96" bestFit="1" customWidth="1"/>
    <col min="5" max="5" width="12.375" style="96" bestFit="1" customWidth="1"/>
    <col min="6" max="6" width="11" style="7" customWidth="1"/>
    <col min="7" max="7" width="9" style="7"/>
    <col min="8" max="8" width="20.75" style="7" customWidth="1"/>
    <col min="9" max="9" width="9" style="7" customWidth="1"/>
    <col min="10" max="46" width="9" style="7"/>
    <col min="47" max="95" width="9" style="1"/>
    <col min="96" max="16384" width="9" style="96"/>
  </cols>
  <sheetData>
    <row r="1" spans="1:101" s="59" customFormat="1">
      <c r="A1" s="64"/>
      <c r="B1" s="60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</row>
    <row r="2" spans="1:101" s="59" customFormat="1">
      <c r="B2" s="60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1" s="59" customFormat="1">
      <c r="B3" s="60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1" s="59" customFormat="1">
      <c r="B4" s="6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</row>
    <row r="5" spans="1:101" s="61" customFormat="1" ht="15.75">
      <c r="A5" s="23"/>
      <c r="B5" s="56"/>
      <c r="C5" s="24" t="s">
        <v>3</v>
      </c>
      <c r="D5" s="24" t="str">
        <f>CONCATENATE("Realizat ",'Setare fisier'!$B$6)</f>
        <v xml:space="preserve">Realizat </v>
      </c>
      <c r="E5" s="24" t="str">
        <f>CONCATENATE("Realizat ",'Setare fisier'!$C$6)</f>
        <v xml:space="preserve">Realizat </v>
      </c>
      <c r="F5" s="25" t="s">
        <v>4</v>
      </c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</row>
    <row r="6" spans="1:101" s="64" customFormat="1" ht="15.75">
      <c r="A6" s="105" t="s">
        <v>2</v>
      </c>
      <c r="B6" s="105" t="s">
        <v>115</v>
      </c>
      <c r="C6" s="62">
        <f>C11</f>
        <v>0</v>
      </c>
      <c r="D6" s="62">
        <f>D11</f>
        <v>0</v>
      </c>
      <c r="E6" s="62">
        <f>E11</f>
        <v>0</v>
      </c>
      <c r="F6" s="63">
        <f>F11</f>
        <v>0</v>
      </c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</row>
    <row r="7" spans="1:101" s="61" customFormat="1" ht="15">
      <c r="A7" s="65"/>
      <c r="B7" s="66"/>
      <c r="C7" s="67"/>
      <c r="D7" s="16"/>
      <c r="E7" s="16"/>
      <c r="F7" s="26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</row>
    <row r="8" spans="1:101" s="61" customFormat="1" ht="15.75">
      <c r="A8" s="213" t="s">
        <v>5</v>
      </c>
      <c r="B8" s="213"/>
      <c r="C8" s="68" t="s">
        <v>3</v>
      </c>
      <c r="D8" s="68" t="s">
        <v>93</v>
      </c>
      <c r="E8" s="68" t="s">
        <v>93</v>
      </c>
      <c r="F8" s="69" t="s">
        <v>4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</row>
    <row r="9" spans="1:101" s="61" customFormat="1" ht="15">
      <c r="A9" s="190" t="s">
        <v>6</v>
      </c>
      <c r="B9" s="190"/>
      <c r="C9" s="70">
        <f>C17</f>
        <v>0</v>
      </c>
      <c r="D9" s="70">
        <f>D17</f>
        <v>0</v>
      </c>
      <c r="E9" s="70">
        <f>E17</f>
        <v>0</v>
      </c>
      <c r="F9" s="71">
        <f>C9-D9-E9</f>
        <v>0</v>
      </c>
      <c r="G9" s="174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</row>
    <row r="10" spans="1:101" s="61" customFormat="1" ht="15">
      <c r="A10" s="190" t="s">
        <v>7</v>
      </c>
      <c r="B10" s="190"/>
      <c r="C10" s="70">
        <f>C61</f>
        <v>0</v>
      </c>
      <c r="D10" s="70">
        <f>D61</f>
        <v>0</v>
      </c>
      <c r="E10" s="70">
        <f>E61</f>
        <v>0</v>
      </c>
      <c r="F10" s="71">
        <f>C10-D10-E10</f>
        <v>0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</row>
    <row r="11" spans="1:101" s="61" customFormat="1" ht="15">
      <c r="A11" s="190" t="s">
        <v>8</v>
      </c>
      <c r="B11" s="190"/>
      <c r="C11" s="72">
        <f>C9-C10</f>
        <v>0</v>
      </c>
      <c r="D11" s="72">
        <f>D9-D10</f>
        <v>0</v>
      </c>
      <c r="E11" s="72">
        <f>E9-E10</f>
        <v>0</v>
      </c>
      <c r="F11" s="73">
        <f>F9-F10</f>
        <v>0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</row>
    <row r="12" spans="1:101" s="61" customFormat="1" ht="18.75">
      <c r="A12" s="65"/>
      <c r="B12" s="57"/>
      <c r="C12" s="19"/>
      <c r="D12" s="16"/>
      <c r="E12" s="16"/>
      <c r="F12" s="26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</row>
    <row r="13" spans="1:101" s="61" customFormat="1" ht="15.75">
      <c r="A13" s="212" t="s">
        <v>9</v>
      </c>
      <c r="B13" s="212"/>
      <c r="C13" s="74" t="s">
        <v>3</v>
      </c>
      <c r="D13" s="74" t="s">
        <v>93</v>
      </c>
      <c r="E13" s="74" t="s">
        <v>93</v>
      </c>
      <c r="F13" s="75" t="s">
        <v>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</row>
    <row r="14" spans="1:101" s="61" customFormat="1" ht="15">
      <c r="A14" s="190" t="s">
        <v>13</v>
      </c>
      <c r="B14" s="191"/>
      <c r="C14" s="106">
        <f>HLOOKUP($B$6,'Setare fisier'!$A$8:$N$11,MATCH(A14,'Setare fisier'!$A$8:$A$11,0),0)</f>
        <v>0</v>
      </c>
      <c r="D14" s="76"/>
      <c r="E14" s="76"/>
      <c r="F14" s="77">
        <f>C14-D14-E14</f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</row>
    <row r="15" spans="1:101" s="61" customFormat="1" ht="15">
      <c r="A15" s="190" t="s">
        <v>14</v>
      </c>
      <c r="B15" s="191"/>
      <c r="C15" s="106">
        <f>HLOOKUP($B$6,'Setare fisier'!$A$8:$N$11,MATCH(A15,'Setare fisier'!$A$8:$A$11,0),0)</f>
        <v>0</v>
      </c>
      <c r="D15" s="76"/>
      <c r="E15" s="76"/>
      <c r="F15" s="77">
        <f>C15-D15-E15</f>
        <v>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</row>
    <row r="16" spans="1:101" s="61" customFormat="1" ht="15" customHeight="1">
      <c r="A16" s="190" t="s">
        <v>15</v>
      </c>
      <c r="B16" s="191"/>
      <c r="C16" s="106">
        <f>HLOOKUP($B$6,'Setare fisier'!$A$8:$N$11,MATCH(A16,'Setare fisier'!$A$8:$A$11,0),0)</f>
        <v>0</v>
      </c>
      <c r="D16" s="76"/>
      <c r="E16" s="76"/>
      <c r="F16" s="77">
        <f>C16-D16-E16</f>
        <v>0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</row>
    <row r="17" spans="1:101" s="61" customFormat="1" ht="15.75">
      <c r="A17" s="214"/>
      <c r="B17" s="214"/>
      <c r="C17" s="78">
        <f>SUM(C14:C16)</f>
        <v>0</v>
      </c>
      <c r="D17" s="78">
        <f>SUM(D14:D16)</f>
        <v>0</v>
      </c>
      <c r="E17" s="78"/>
      <c r="F17" s="79">
        <f>SUM(F14:F16)</f>
        <v>0</v>
      </c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</row>
    <row r="18" spans="1:101" s="61" customFormat="1" ht="18.75">
      <c r="A18" s="18"/>
      <c r="B18" s="58"/>
      <c r="C18" s="16"/>
      <c r="D18" s="17"/>
      <c r="E18" s="20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</row>
    <row r="19" spans="1:101" s="61" customFormat="1" ht="15.75">
      <c r="A19" s="80" t="s">
        <v>10</v>
      </c>
      <c r="B19" s="81"/>
      <c r="C19" s="80"/>
      <c r="D19" s="80"/>
      <c r="E19" s="82"/>
      <c r="F19" s="82"/>
      <c r="G19" s="83"/>
      <c r="H19" s="80" t="s">
        <v>46</v>
      </c>
      <c r="I19" s="80"/>
      <c r="J19" s="83"/>
      <c r="K19" s="83"/>
      <c r="L19" s="83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</row>
    <row r="20" spans="1:101" s="64" customFormat="1" ht="15" customHeight="1">
      <c r="A20" s="84" t="s">
        <v>62</v>
      </c>
      <c r="B20" s="85" t="s">
        <v>63</v>
      </c>
      <c r="C20" s="86" t="s">
        <v>3</v>
      </c>
      <c r="D20" s="24" t="str">
        <f>CONCATENATE("Realizat ",'Setare fisier'!$B$6)</f>
        <v xml:space="preserve">Realizat </v>
      </c>
      <c r="E20" s="24" t="str">
        <f>CONCATENATE("Realizat ",'Setare fisier'!$C$6)</f>
        <v xml:space="preserve">Realizat </v>
      </c>
      <c r="F20" s="86" t="s">
        <v>4</v>
      </c>
      <c r="G20" s="15"/>
      <c r="H20" s="87" t="s">
        <v>62</v>
      </c>
      <c r="I20" s="87" t="s">
        <v>0</v>
      </c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</row>
    <row r="21" spans="1:101" s="61" customFormat="1" ht="15">
      <c r="A21" s="100" t="s">
        <v>11</v>
      </c>
      <c r="B21" s="88" t="s">
        <v>139</v>
      </c>
      <c r="C21" s="89">
        <f>SUMPRODUCT(('Setare fisier'!$C$16:$N$16=$B$6)*('Setare fisier'!$A$18:$A$56=A21)*('Setare fisier'!$B$18:$B$56=B21)*('Setare fisier'!$C$18:$N$56))</f>
        <v>0</v>
      </c>
      <c r="D21" s="89"/>
      <c r="E21" s="89"/>
      <c r="F21" s="30">
        <f t="shared" ref="F21:F32" si="0">C21-D21-E21</f>
        <v>0</v>
      </c>
      <c r="G21" s="15"/>
      <c r="H21" s="173" t="s">
        <v>11</v>
      </c>
      <c r="I21" s="32">
        <f t="shared" ref="I21:I30" si="1">SUMIF(A:A,H23,D:D)+SUMIF(A:A,H23,E:E)</f>
        <v>0</v>
      </c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</row>
    <row r="22" spans="1:101" s="61" customFormat="1" ht="15">
      <c r="A22" s="100" t="s">
        <v>11</v>
      </c>
      <c r="B22" s="88" t="s">
        <v>12</v>
      </c>
      <c r="C22" s="89">
        <f>SUMPRODUCT(('Setare fisier'!$C$16:$N$16=$B$6)*('Setare fisier'!$A$18:$A$56=A22)*('Setare fisier'!$B$18:$B$56=B22)*('Setare fisier'!$C$18:$N$56))</f>
        <v>0</v>
      </c>
      <c r="D22" s="89"/>
      <c r="E22" s="89"/>
      <c r="F22" s="30">
        <f t="shared" si="0"/>
        <v>0</v>
      </c>
      <c r="G22" s="15"/>
      <c r="H22" s="173" t="s">
        <v>97</v>
      </c>
      <c r="I22" s="32">
        <f t="shared" si="1"/>
        <v>0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</row>
    <row r="23" spans="1:101" s="61" customFormat="1" ht="15">
      <c r="A23" s="100" t="s">
        <v>11</v>
      </c>
      <c r="B23" s="88" t="s">
        <v>16</v>
      </c>
      <c r="C23" s="89">
        <f>SUMPRODUCT(('Setare fisier'!$C$16:$N$16=$B$6)*('Setare fisier'!$A$18:$A$56=A23)*('Setare fisier'!$B$18:$B$56=B23)*('Setare fisier'!$C$18:$N$56))</f>
        <v>0</v>
      </c>
      <c r="D23" s="89"/>
      <c r="E23" s="89"/>
      <c r="F23" s="30">
        <f t="shared" si="0"/>
        <v>0</v>
      </c>
      <c r="G23" s="15"/>
      <c r="H23" s="172" t="s">
        <v>61</v>
      </c>
      <c r="I23" s="32">
        <f t="shared" si="1"/>
        <v>0</v>
      </c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</row>
    <row r="24" spans="1:101" s="61" customFormat="1" ht="15">
      <c r="A24" s="100" t="s">
        <v>11</v>
      </c>
      <c r="B24" s="88" t="s">
        <v>17</v>
      </c>
      <c r="C24" s="89">
        <f>SUMPRODUCT(('Setare fisier'!$C$16:$N$16=$B$6)*('Setare fisier'!$A$18:$A$56=A24)*('Setare fisier'!$B$18:$B$56=B24)*('Setare fisier'!$C$18:$N$56))</f>
        <v>0</v>
      </c>
      <c r="D24" s="89"/>
      <c r="E24" s="89"/>
      <c r="F24" s="30">
        <f t="shared" si="0"/>
        <v>0</v>
      </c>
      <c r="G24" s="15"/>
      <c r="H24" s="172" t="s">
        <v>23</v>
      </c>
      <c r="I24" s="32">
        <f t="shared" si="1"/>
        <v>0</v>
      </c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</row>
    <row r="25" spans="1:101" s="61" customFormat="1" ht="30">
      <c r="A25" s="100" t="s">
        <v>11</v>
      </c>
      <c r="B25" s="88" t="s">
        <v>18</v>
      </c>
      <c r="C25" s="89">
        <f>SUMPRODUCT(('Setare fisier'!$C$16:$N$16=$B$6)*('Setare fisier'!$A$18:$A$56=A25)*('Setare fisier'!$B$18:$B$56=B25)*('Setare fisier'!$C$18:$N$56))</f>
        <v>0</v>
      </c>
      <c r="D25" s="89"/>
      <c r="E25" s="89"/>
      <c r="F25" s="30">
        <f t="shared" si="0"/>
        <v>0</v>
      </c>
      <c r="G25" s="15"/>
      <c r="H25" s="172" t="s">
        <v>42</v>
      </c>
      <c r="I25" s="32">
        <f t="shared" si="1"/>
        <v>0</v>
      </c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</row>
    <row r="26" spans="1:101" s="61" customFormat="1" ht="15">
      <c r="A26" s="100" t="s">
        <v>11</v>
      </c>
      <c r="B26" s="88" t="s">
        <v>19</v>
      </c>
      <c r="C26" s="89">
        <f>SUMPRODUCT(('Setare fisier'!$C$16:$N$16=$B$6)*('Setare fisier'!$A$18:$A$56=A26)*('Setare fisier'!$B$18:$B$56=B26)*('Setare fisier'!$C$18:$N$56))</f>
        <v>0</v>
      </c>
      <c r="D26" s="89"/>
      <c r="E26" s="89"/>
      <c r="F26" s="30">
        <f t="shared" si="0"/>
        <v>0</v>
      </c>
      <c r="G26" s="15"/>
      <c r="H26" s="172" t="s">
        <v>31</v>
      </c>
      <c r="I26" s="32">
        <f t="shared" si="1"/>
        <v>0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</row>
    <row r="27" spans="1:101" s="61" customFormat="1" ht="15">
      <c r="A27" s="100" t="s">
        <v>11</v>
      </c>
      <c r="B27" s="88" t="s">
        <v>20</v>
      </c>
      <c r="C27" s="89">
        <f>SUMPRODUCT(('Setare fisier'!$C$16:$N$16=$B$6)*('Setare fisier'!$A$18:$A$56=A27)*('Setare fisier'!$B$18:$B$56=B27)*('Setare fisier'!$C$18:$N$56))</f>
        <v>0</v>
      </c>
      <c r="D27" s="89"/>
      <c r="E27" s="89"/>
      <c r="F27" s="30">
        <f t="shared" si="0"/>
        <v>0</v>
      </c>
      <c r="G27" s="15"/>
      <c r="H27" s="172" t="s">
        <v>43</v>
      </c>
      <c r="I27" s="32">
        <f t="shared" si="1"/>
        <v>0</v>
      </c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</row>
    <row r="28" spans="1:101" s="61" customFormat="1" ht="15">
      <c r="A28" s="100" t="s">
        <v>11</v>
      </c>
      <c r="B28" s="88" t="s">
        <v>39</v>
      </c>
      <c r="C28" s="89">
        <f>SUMPRODUCT(('Setare fisier'!$C$16:$N$16=$B$6)*('Setare fisier'!$A$18:$A$56=A28)*('Setare fisier'!$B$18:$B$56=B28)*('Setare fisier'!$C$18:$N$56))</f>
        <v>0</v>
      </c>
      <c r="D28" s="89"/>
      <c r="E28" s="89"/>
      <c r="F28" s="30">
        <f t="shared" si="0"/>
        <v>0</v>
      </c>
      <c r="G28" s="15"/>
      <c r="H28" s="172" t="s">
        <v>35</v>
      </c>
      <c r="I28" s="32">
        <f t="shared" si="1"/>
        <v>0</v>
      </c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</row>
    <row r="29" spans="1:101" s="61" customFormat="1" ht="15">
      <c r="A29" s="100" t="s">
        <v>11</v>
      </c>
      <c r="B29" s="88" t="s">
        <v>21</v>
      </c>
      <c r="C29" s="89">
        <f>SUMPRODUCT(('Setare fisier'!$C$16:$N$16=$B$6)*('Setare fisier'!$A$18:$A$56=A29)*('Setare fisier'!$B$18:$B$56=B29)*('Setare fisier'!$C$18:$N$56))</f>
        <v>0</v>
      </c>
      <c r="D29" s="89"/>
      <c r="E29" s="89"/>
      <c r="F29" s="30">
        <f t="shared" si="0"/>
        <v>0</v>
      </c>
      <c r="G29" s="15"/>
      <c r="H29" s="172" t="s">
        <v>64</v>
      </c>
      <c r="I29" s="32">
        <f t="shared" si="1"/>
        <v>0</v>
      </c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</row>
    <row r="30" spans="1:101" s="61" customFormat="1" ht="30">
      <c r="A30" s="98" t="s">
        <v>97</v>
      </c>
      <c r="B30" s="88" t="s">
        <v>98</v>
      </c>
      <c r="C30" s="89">
        <f>SUMPRODUCT(('Setare fisier'!$C$16:$N$16=$B$6)*('Setare fisier'!$A$18:$A$56=A30)*('Setare fisier'!$B$18:$B$56=B30)*('Setare fisier'!$C$18:$N$56))</f>
        <v>0</v>
      </c>
      <c r="D30" s="89"/>
      <c r="E30" s="89"/>
      <c r="F30" s="30">
        <f t="shared" si="0"/>
        <v>0</v>
      </c>
      <c r="G30" s="15"/>
      <c r="H30" s="172" t="s">
        <v>45</v>
      </c>
      <c r="I30" s="32">
        <f t="shared" si="1"/>
        <v>0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</row>
    <row r="31" spans="1:101" s="61" customFormat="1" ht="15" customHeight="1">
      <c r="A31" s="98" t="s">
        <v>97</v>
      </c>
      <c r="B31" s="88" t="s">
        <v>99</v>
      </c>
      <c r="C31" s="89">
        <f>SUMPRODUCT(('Setare fisier'!$C$16:$N$16=$B$6)*('Setare fisier'!$A$18:$A$56=A31)*('Setare fisier'!$B$18:$B$56=B31)*('Setare fisier'!$C$18:$N$56))</f>
        <v>0</v>
      </c>
      <c r="D31" s="89"/>
      <c r="E31" s="89"/>
      <c r="F31" s="30">
        <f t="shared" si="0"/>
        <v>0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</row>
    <row r="32" spans="1:101" s="61" customFormat="1" ht="30">
      <c r="A32" s="99" t="s">
        <v>61</v>
      </c>
      <c r="B32" s="88" t="s">
        <v>94</v>
      </c>
      <c r="C32" s="89">
        <f>SUMPRODUCT(('Setare fisier'!$C$16:$N$16=$B$6)*('Setare fisier'!$A$18:$A$56=A32)*('Setare fisier'!$B$18:$B$56=B32)*('Setare fisier'!$C$18:$N$56))</f>
        <v>0</v>
      </c>
      <c r="D32" s="89"/>
      <c r="E32" s="89"/>
      <c r="F32" s="30">
        <f t="shared" si="0"/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</row>
    <row r="33" spans="1:101" s="61" customFormat="1" ht="15">
      <c r="A33" s="99" t="s">
        <v>61</v>
      </c>
      <c r="B33" s="88" t="s">
        <v>22</v>
      </c>
      <c r="C33" s="89">
        <f>SUMPRODUCT(('Setare fisier'!$C$16:$N$16=$B$6)*('Setare fisier'!$A$18:$A$56=A33)*('Setare fisier'!$B$18:$B$56=B33)*('Setare fisier'!$C$18:$N$56))</f>
        <v>0</v>
      </c>
      <c r="D33" s="89"/>
      <c r="E33" s="89"/>
      <c r="F33" s="30">
        <f>C33-D33-E33</f>
        <v>0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</row>
    <row r="34" spans="1:101" s="61" customFormat="1" ht="15">
      <c r="A34" s="99" t="s">
        <v>61</v>
      </c>
      <c r="B34" s="88" t="s">
        <v>38</v>
      </c>
      <c r="C34" s="89">
        <f>SUMPRODUCT(('Setare fisier'!$C$16:$N$16=$B$6)*('Setare fisier'!$A$18:$A$56=A34)*('Setare fisier'!$B$18:$B$56=B34)*('Setare fisier'!$C$18:$N$56))</f>
        <v>0</v>
      </c>
      <c r="D34" s="89"/>
      <c r="E34" s="89"/>
      <c r="F34" s="30">
        <f>C34-D34-E34</f>
        <v>0</v>
      </c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</row>
    <row r="35" spans="1:101" s="61" customFormat="1" ht="15">
      <c r="A35" s="99" t="s">
        <v>61</v>
      </c>
      <c r="B35" s="88" t="s">
        <v>21</v>
      </c>
      <c r="C35" s="89">
        <f>SUMPRODUCT(('Setare fisier'!$C$16:$N$16=$B$6)*('Setare fisier'!$A$18:$A$56=A35)*('Setare fisier'!$B$18:$B$56=B35)*('Setare fisier'!$C$18:$N$56))</f>
        <v>0</v>
      </c>
      <c r="D35" s="89"/>
      <c r="E35" s="89"/>
      <c r="F35" s="30">
        <f>C35-D35-E35</f>
        <v>0</v>
      </c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</row>
    <row r="36" spans="1:101" s="61" customFormat="1" ht="15">
      <c r="A36" s="100" t="s">
        <v>23</v>
      </c>
      <c r="B36" s="88" t="s">
        <v>24</v>
      </c>
      <c r="C36" s="89">
        <f>SUMPRODUCT(('Setare fisier'!$C$16:$N$16=$B$6)*('Setare fisier'!$A$18:$A$56=A36)*('Setare fisier'!$B$18:$B$56=B36)*('Setare fisier'!$C$18:$N$56))</f>
        <v>0</v>
      </c>
      <c r="D36" s="89"/>
      <c r="E36" s="89"/>
      <c r="F36" s="30">
        <f>C36-D36-E36</f>
        <v>0</v>
      </c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</row>
    <row r="37" spans="1:101" s="61" customFormat="1" ht="15">
      <c r="A37" s="100" t="s">
        <v>23</v>
      </c>
      <c r="B37" s="88" t="s">
        <v>95</v>
      </c>
      <c r="C37" s="89">
        <f>SUMPRODUCT(('Setare fisier'!$C$16:$N$16=$B$6)*('Setare fisier'!$A$18:$A$56=A37)*('Setare fisier'!$B$18:$B$56=B37)*('Setare fisier'!$C$18:$N$56))</f>
        <v>0</v>
      </c>
      <c r="D37" s="89"/>
      <c r="E37" s="89"/>
      <c r="F37" s="30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</row>
    <row r="38" spans="1:101" s="61" customFormat="1" ht="15">
      <c r="A38" s="100" t="s">
        <v>23</v>
      </c>
      <c r="B38" s="88" t="s">
        <v>25</v>
      </c>
      <c r="C38" s="89">
        <f>SUMPRODUCT(('Setare fisier'!$C$16:$N$16=$B$6)*('Setare fisier'!$A$18:$A$56=A38)*('Setare fisier'!$B$18:$B$56=B38)*('Setare fisier'!$C$18:$N$56))</f>
        <v>0</v>
      </c>
      <c r="D38" s="89"/>
      <c r="E38" s="89"/>
      <c r="F38" s="30">
        <f t="shared" ref="F38:F60" si="2">C38-D38-E38</f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</row>
    <row r="39" spans="1:101" s="61" customFormat="1" ht="15">
      <c r="A39" s="100" t="s">
        <v>23</v>
      </c>
      <c r="B39" s="88" t="s">
        <v>26</v>
      </c>
      <c r="C39" s="89">
        <f>SUMPRODUCT(('Setare fisier'!$C$16:$N$16=$B$6)*('Setare fisier'!$A$18:$A$56=A39)*('Setare fisier'!$B$18:$B$56=B39)*('Setare fisier'!$C$18:$N$56))</f>
        <v>0</v>
      </c>
      <c r="D39" s="89"/>
      <c r="E39" s="89"/>
      <c r="F39" s="30">
        <f t="shared" si="2"/>
        <v>0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</row>
    <row r="40" spans="1:101" s="61" customFormat="1" ht="15">
      <c r="A40" s="100" t="s">
        <v>23</v>
      </c>
      <c r="B40" s="88" t="s">
        <v>27</v>
      </c>
      <c r="C40" s="89">
        <f>SUMPRODUCT(('Setare fisier'!$C$16:$N$16=$B$6)*('Setare fisier'!$A$18:$A$56=A40)*('Setare fisier'!$B$18:$B$56=B40)*('Setare fisier'!$C$18:$N$56))</f>
        <v>0</v>
      </c>
      <c r="D40" s="89"/>
      <c r="E40" s="89"/>
      <c r="F40" s="30">
        <f t="shared" si="2"/>
        <v>0</v>
      </c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</row>
    <row r="41" spans="1:101" s="61" customFormat="1" ht="15">
      <c r="A41" s="101" t="s">
        <v>42</v>
      </c>
      <c r="B41" s="88" t="s">
        <v>28</v>
      </c>
      <c r="C41" s="89">
        <f>SUMPRODUCT(('Setare fisier'!$C$16:$N$16=$B$6)*('Setare fisier'!$A$18:$A$56=A41)*('Setare fisier'!$B$18:$B$56=B41)*('Setare fisier'!$C$18:$N$56))</f>
        <v>0</v>
      </c>
      <c r="D41" s="89"/>
      <c r="E41" s="89"/>
      <c r="F41" s="30">
        <f t="shared" si="2"/>
        <v>0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</row>
    <row r="42" spans="1:101" s="61" customFormat="1" ht="15">
      <c r="A42" s="101" t="s">
        <v>42</v>
      </c>
      <c r="B42" s="88" t="s">
        <v>29</v>
      </c>
      <c r="C42" s="89">
        <f>SUMPRODUCT(('Setare fisier'!$C$16:$N$16=$B$6)*('Setare fisier'!$A$18:$A$56=A42)*('Setare fisier'!$B$18:$B$56=B42)*('Setare fisier'!$C$18:$N$56))</f>
        <v>0</v>
      </c>
      <c r="D42" s="89"/>
      <c r="E42" s="89"/>
      <c r="F42" s="30">
        <f t="shared" si="2"/>
        <v>0</v>
      </c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</row>
    <row r="43" spans="1:101" s="61" customFormat="1" ht="15">
      <c r="A43" s="101" t="s">
        <v>42</v>
      </c>
      <c r="B43" s="88" t="s">
        <v>30</v>
      </c>
      <c r="C43" s="89">
        <f>SUMPRODUCT(('Setare fisier'!$C$16:$N$16=$B$6)*('Setare fisier'!$A$18:$A$56=A43)*('Setare fisier'!$B$18:$B$56=B43)*('Setare fisier'!$C$18:$N$56))</f>
        <v>0</v>
      </c>
      <c r="D43" s="89"/>
      <c r="E43" s="89"/>
      <c r="F43" s="30">
        <f t="shared" si="2"/>
        <v>0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</row>
    <row r="44" spans="1:101" s="61" customFormat="1" ht="15">
      <c r="A44" s="99" t="s">
        <v>31</v>
      </c>
      <c r="B44" s="88" t="s">
        <v>1</v>
      </c>
      <c r="C44" s="89">
        <f>SUMPRODUCT(('Setare fisier'!$C$16:$N$16=$B$6)*('Setare fisier'!$A$18:$A$56=A44)*('Setare fisier'!$B$18:$B$56=B44)*('Setare fisier'!$C$18:$N$56))</f>
        <v>0</v>
      </c>
      <c r="D44" s="89"/>
      <c r="E44" s="89"/>
      <c r="F44" s="30">
        <f t="shared" si="2"/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</row>
    <row r="45" spans="1:101" s="61" customFormat="1" ht="15">
      <c r="A45" s="99" t="s">
        <v>31</v>
      </c>
      <c r="B45" s="88" t="s">
        <v>32</v>
      </c>
      <c r="C45" s="89">
        <f>SUMPRODUCT(('Setare fisier'!$C$16:$N$16=$B$6)*('Setare fisier'!$A$18:$A$56=A45)*('Setare fisier'!$B$18:$B$56=B45)*('Setare fisier'!$C$18:$N$56))</f>
        <v>0</v>
      </c>
      <c r="D45" s="89"/>
      <c r="E45" s="89"/>
      <c r="F45" s="30">
        <f t="shared" si="2"/>
        <v>0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</row>
    <row r="46" spans="1:101" s="61" customFormat="1" ht="15">
      <c r="A46" s="99" t="s">
        <v>31</v>
      </c>
      <c r="B46" s="88" t="s">
        <v>33</v>
      </c>
      <c r="C46" s="89">
        <f>SUMPRODUCT(('Setare fisier'!$C$16:$N$16=$B$6)*('Setare fisier'!$A$18:$A$56=A46)*('Setare fisier'!$B$18:$B$56=B46)*('Setare fisier'!$C$18:$N$56))</f>
        <v>0</v>
      </c>
      <c r="D46" s="89"/>
      <c r="E46" s="89"/>
      <c r="F46" s="30">
        <f t="shared" si="2"/>
        <v>0</v>
      </c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</row>
    <row r="47" spans="1:101" s="61" customFormat="1" ht="15">
      <c r="A47" s="99" t="s">
        <v>31</v>
      </c>
      <c r="B47" s="88" t="s">
        <v>34</v>
      </c>
      <c r="C47" s="89">
        <f>SUMPRODUCT(('Setare fisier'!$C$16:$N$16=$B$6)*('Setare fisier'!$A$18:$A$56=A47)*('Setare fisier'!$B$18:$B$56=B47)*('Setare fisier'!$C$18:$N$56))</f>
        <v>0</v>
      </c>
      <c r="D47" s="89"/>
      <c r="E47" s="89"/>
      <c r="F47" s="30">
        <f t="shared" si="2"/>
        <v>0</v>
      </c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</row>
    <row r="48" spans="1:101" s="61" customFormat="1" ht="15">
      <c r="A48" s="99" t="s">
        <v>31</v>
      </c>
      <c r="B48" s="88" t="s">
        <v>21</v>
      </c>
      <c r="C48" s="89">
        <f>SUMPRODUCT(('Setare fisier'!$C$16:$N$16=$B$6)*('Setare fisier'!$A$18:$A$56=A48)*('Setare fisier'!$B$18:$B$56=B48)*('Setare fisier'!$C$18:$N$56))</f>
        <v>0</v>
      </c>
      <c r="D48" s="89"/>
      <c r="E48" s="89"/>
      <c r="F48" s="30">
        <f t="shared" si="2"/>
        <v>0</v>
      </c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</row>
    <row r="49" spans="1:101" s="61" customFormat="1" ht="15">
      <c r="A49" s="100" t="s">
        <v>43</v>
      </c>
      <c r="B49" s="90" t="s">
        <v>1</v>
      </c>
      <c r="C49" s="89">
        <f>SUMPRODUCT(('Setare fisier'!$C$16:$N$16=$B$6)*('Setare fisier'!$A$18:$A$56=A49)*('Setare fisier'!$B$18:$B$56=B49)*('Setare fisier'!$C$18:$N$56))</f>
        <v>0</v>
      </c>
      <c r="D49" s="89"/>
      <c r="E49" s="89"/>
      <c r="F49" s="30">
        <f t="shared" si="2"/>
        <v>0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</row>
    <row r="50" spans="1:101" s="61" customFormat="1" ht="15">
      <c r="A50" s="100" t="s">
        <v>43</v>
      </c>
      <c r="B50" s="90" t="s">
        <v>33</v>
      </c>
      <c r="C50" s="89">
        <f>SUMPRODUCT(('Setare fisier'!$C$16:$N$16=$B$6)*('Setare fisier'!$A$18:$A$56=A50)*('Setare fisier'!$B$18:$B$56=B50)*('Setare fisier'!$C$18:$N$56))</f>
        <v>0</v>
      </c>
      <c r="D50" s="89"/>
      <c r="E50" s="89"/>
      <c r="F50" s="30">
        <f t="shared" si="2"/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</row>
    <row r="51" spans="1:101" s="61" customFormat="1" ht="15">
      <c r="A51" s="100" t="s">
        <v>43</v>
      </c>
      <c r="B51" s="90" t="s">
        <v>44</v>
      </c>
      <c r="C51" s="89">
        <f>SUMPRODUCT(('Setare fisier'!$C$16:$N$16=$B$6)*('Setare fisier'!$A$18:$A$56=A51)*('Setare fisier'!$B$18:$B$56=B51)*('Setare fisier'!$C$18:$N$56))</f>
        <v>0</v>
      </c>
      <c r="D51" s="89"/>
      <c r="E51" s="89"/>
      <c r="F51" s="30">
        <f t="shared" si="2"/>
        <v>0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</row>
    <row r="52" spans="1:101" s="61" customFormat="1" ht="15">
      <c r="A52" s="100" t="s">
        <v>43</v>
      </c>
      <c r="B52" s="90" t="s">
        <v>21</v>
      </c>
      <c r="C52" s="89">
        <f>SUMPRODUCT(('Setare fisier'!$C$16:$N$16=$B$6)*('Setare fisier'!$A$18:$A$56=A52)*('Setare fisier'!$B$18:$B$56=B52)*('Setare fisier'!$C$18:$N$56))</f>
        <v>0</v>
      </c>
      <c r="D52" s="89"/>
      <c r="E52" s="89"/>
      <c r="F52" s="30">
        <f t="shared" si="2"/>
        <v>0</v>
      </c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</row>
    <row r="53" spans="1:101" s="61" customFormat="1" ht="15">
      <c r="A53" s="98" t="s">
        <v>35</v>
      </c>
      <c r="B53" s="88" t="s">
        <v>36</v>
      </c>
      <c r="C53" s="89">
        <f>SUMPRODUCT(('Setare fisier'!$C$16:$N$16=$B$6)*('Setare fisier'!$A$18:$A$56=A53)*('Setare fisier'!$B$18:$B$56=B53)*('Setare fisier'!$C$18:$N$56))</f>
        <v>0</v>
      </c>
      <c r="D53" s="89"/>
      <c r="E53" s="89"/>
      <c r="F53" s="30">
        <f t="shared" si="2"/>
        <v>0</v>
      </c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</row>
    <row r="54" spans="1:101" s="61" customFormat="1" ht="15">
      <c r="A54" s="98" t="s">
        <v>35</v>
      </c>
      <c r="B54" s="88" t="s">
        <v>37</v>
      </c>
      <c r="C54" s="89">
        <f>SUMPRODUCT(('Setare fisier'!$C$16:$N$16=$B$6)*('Setare fisier'!$A$18:$A$56=A54)*('Setare fisier'!$B$18:$B$56=B54)*('Setare fisier'!$C$18:$N$56))</f>
        <v>0</v>
      </c>
      <c r="D54" s="89"/>
      <c r="E54" s="89"/>
      <c r="F54" s="30">
        <f t="shared" si="2"/>
        <v>0</v>
      </c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</row>
    <row r="55" spans="1:101" s="61" customFormat="1" ht="15">
      <c r="A55" s="98" t="s">
        <v>35</v>
      </c>
      <c r="B55" s="88" t="s">
        <v>21</v>
      </c>
      <c r="C55" s="89">
        <f>SUMPRODUCT(('Setare fisier'!$C$16:$N$16=$B$6)*('Setare fisier'!$A$18:$A$56=A55)*('Setare fisier'!$B$18:$B$56=B55)*('Setare fisier'!$C$18:$N$56))</f>
        <v>0</v>
      </c>
      <c r="D55" s="89"/>
      <c r="E55" s="89"/>
      <c r="F55" s="30">
        <f t="shared" si="2"/>
        <v>0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</row>
    <row r="56" spans="1:101" s="61" customFormat="1" ht="15">
      <c r="A56" s="99" t="s">
        <v>64</v>
      </c>
      <c r="B56" s="88" t="s">
        <v>138</v>
      </c>
      <c r="C56" s="89">
        <f>SUMPRODUCT(('Setare fisier'!$C$16:$N$16=$B$6)*('Setare fisier'!$A$18:$A$56=A56)*('Setare fisier'!$B$18:$B$56=B57)*('Setare fisier'!$C$18:$N$56))</f>
        <v>0</v>
      </c>
      <c r="D56" s="89"/>
      <c r="E56" s="89"/>
      <c r="F56" s="30">
        <f t="shared" si="2"/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</row>
    <row r="57" spans="1:101" s="61" customFormat="1" ht="15">
      <c r="A57" s="99" t="s">
        <v>64</v>
      </c>
      <c r="B57" s="88" t="s">
        <v>137</v>
      </c>
      <c r="C57" s="89">
        <f>SUMPRODUCT(('Setare fisier'!$C$16:$N$16=$B$6)*('Setare fisier'!$A$18:$A$56=A57)*('Setare fisier'!$B$18:$B$56=B58)*('Setare fisier'!$C$18:$N$56))</f>
        <v>0</v>
      </c>
      <c r="D57" s="89"/>
      <c r="E57" s="89"/>
      <c r="F57" s="30">
        <f t="shared" si="2"/>
        <v>0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</row>
    <row r="58" spans="1:101" s="61" customFormat="1" ht="15">
      <c r="A58" s="99" t="s">
        <v>64</v>
      </c>
      <c r="B58" s="88" t="s">
        <v>40</v>
      </c>
      <c r="C58" s="89">
        <f>SUMPRODUCT(('Setare fisier'!$C$16:$N$16=$B$6)*('Setare fisier'!$A$18:$A$56=A58)*('Setare fisier'!$B$18:$B$56=B58)*('Setare fisier'!$C$18:$N$56))</f>
        <v>0</v>
      </c>
      <c r="D58" s="89"/>
      <c r="E58" s="89"/>
      <c r="F58" s="30">
        <f t="shared" si="2"/>
        <v>0</v>
      </c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</row>
    <row r="59" spans="1:101" s="61" customFormat="1" ht="15">
      <c r="A59" s="100" t="s">
        <v>45</v>
      </c>
      <c r="B59" s="91" t="s">
        <v>41</v>
      </c>
      <c r="C59" s="89">
        <f>SUMPRODUCT(('Setare fisier'!$C$16:$N$16=$B$6)*('Setare fisier'!$A$18:$A$56=A59)*('Setare fisier'!$B$18:$B$56=B59)*('Setare fisier'!$C$18:$N$56))</f>
        <v>0</v>
      </c>
      <c r="D59" s="89"/>
      <c r="E59" s="89"/>
      <c r="F59" s="30">
        <f t="shared" si="2"/>
        <v>0</v>
      </c>
      <c r="G59" s="15"/>
      <c r="H59" s="29"/>
      <c r="I59" s="29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</row>
    <row r="60" spans="1:101" s="93" customFormat="1" ht="30">
      <c r="A60" s="100" t="s">
        <v>45</v>
      </c>
      <c r="B60" s="91" t="s">
        <v>96</v>
      </c>
      <c r="C60" s="89">
        <f>SUMPRODUCT(('Setare fisier'!$C$16:$N$16=$B$6)*('Setare fisier'!$A$18:$A$56=A60)*('Setare fisier'!$B$18:$B$56=B60)*('Setare fisier'!$C$18:$N$56))</f>
        <v>0</v>
      </c>
      <c r="D60" s="89"/>
      <c r="E60" s="89"/>
      <c r="F60" s="30">
        <f t="shared" si="2"/>
        <v>0</v>
      </c>
      <c r="G60" s="28"/>
      <c r="H60" s="29"/>
      <c r="I60" s="29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</row>
    <row r="61" spans="1:101" s="94" customFormat="1" ht="15.75">
      <c r="A61" s="187" t="s">
        <v>0</v>
      </c>
      <c r="B61" s="187"/>
      <c r="C61" s="92">
        <f>SUM(C22:C60)</f>
        <v>0</v>
      </c>
      <c r="D61" s="92">
        <f>SUM(D22:D60)</f>
        <v>0</v>
      </c>
      <c r="E61" s="92">
        <f>SUM(E22:E60)</f>
        <v>0</v>
      </c>
      <c r="F61" s="31">
        <f>SUM(F22:F60)</f>
        <v>0</v>
      </c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</row>
    <row r="62" spans="1:101" s="94" customFormat="1">
      <c r="B62" s="95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</row>
    <row r="63" spans="1:101" s="94" customFormat="1">
      <c r="B63" s="95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</row>
    <row r="64" spans="1:101" s="94" customFormat="1">
      <c r="B64" s="95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</row>
    <row r="65" spans="2:95" s="94" customFormat="1">
      <c r="B65" s="95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</row>
    <row r="66" spans="2:95" s="94" customFormat="1">
      <c r="B66" s="95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</row>
    <row r="67" spans="2:95" s="94" customFormat="1">
      <c r="B67" s="95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</row>
    <row r="68" spans="2:95" s="94" customFormat="1">
      <c r="B68" s="95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</row>
    <row r="69" spans="2:95" s="94" customFormat="1">
      <c r="B69" s="95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</row>
    <row r="70" spans="2:95" s="94" customFormat="1">
      <c r="B70" s="95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</row>
    <row r="71" spans="2:95" s="94" customFormat="1">
      <c r="B71" s="95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</row>
    <row r="72" spans="2:95" s="94" customFormat="1">
      <c r="B72" s="95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</row>
    <row r="73" spans="2:95" s="94" customFormat="1">
      <c r="B73" s="95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</row>
    <row r="74" spans="2:95" s="94" customFormat="1">
      <c r="B74" s="95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</row>
    <row r="75" spans="2:95" s="94" customFormat="1">
      <c r="B75" s="95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</row>
    <row r="76" spans="2:95" s="94" customFormat="1">
      <c r="B76" s="95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</row>
    <row r="77" spans="2:95" s="94" customFormat="1">
      <c r="B77" s="95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</row>
    <row r="78" spans="2:95" s="94" customFormat="1">
      <c r="B78" s="95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</row>
    <row r="79" spans="2:95" s="94" customFormat="1">
      <c r="B79" s="95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</row>
    <row r="80" spans="2:95" s="94" customFormat="1">
      <c r="B80" s="95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</row>
    <row r="81" spans="2:95" s="94" customFormat="1">
      <c r="B81" s="95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</row>
    <row r="82" spans="2:95" s="94" customFormat="1">
      <c r="B82" s="95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</row>
    <row r="83" spans="2:95" s="94" customFormat="1">
      <c r="B83" s="95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</row>
    <row r="84" spans="2:95" s="94" customFormat="1">
      <c r="B84" s="95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</row>
    <row r="85" spans="2:95" s="94" customFormat="1">
      <c r="B85" s="95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</row>
    <row r="86" spans="2:95" s="94" customFormat="1">
      <c r="B86" s="95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</row>
    <row r="87" spans="2:95" s="94" customFormat="1">
      <c r="B87" s="95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</row>
    <row r="88" spans="2:95" s="94" customFormat="1">
      <c r="B88" s="95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</row>
    <row r="89" spans="2:95" s="94" customFormat="1">
      <c r="B89" s="95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</row>
    <row r="90" spans="2:95" s="94" customFormat="1">
      <c r="B90" s="95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</row>
    <row r="91" spans="2:95" s="94" customFormat="1">
      <c r="B91" s="95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</row>
    <row r="92" spans="2:95" s="94" customFormat="1">
      <c r="B92" s="95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</row>
    <row r="93" spans="2:95" s="94" customFormat="1">
      <c r="B93" s="95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</row>
    <row r="94" spans="2:95" s="94" customFormat="1">
      <c r="B94" s="95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</row>
    <row r="95" spans="2:95" s="94" customFormat="1">
      <c r="B95" s="95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</row>
    <row r="96" spans="2:95" s="94" customFormat="1">
      <c r="B96" s="95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</row>
    <row r="97" spans="2:95" s="94" customFormat="1">
      <c r="B97" s="95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</row>
    <row r="98" spans="2:95" s="94" customFormat="1">
      <c r="B98" s="95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</row>
    <row r="99" spans="2:95" s="94" customFormat="1">
      <c r="B99" s="95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</row>
    <row r="100" spans="2:95" s="94" customFormat="1">
      <c r="B100" s="95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</row>
    <row r="101" spans="2:95" s="94" customFormat="1">
      <c r="B101" s="95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</row>
    <row r="102" spans="2:95" s="94" customFormat="1">
      <c r="B102" s="95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</row>
    <row r="103" spans="2:95" s="94" customFormat="1">
      <c r="B103" s="95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</row>
    <row r="104" spans="2:95" s="94" customFormat="1">
      <c r="B104" s="95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</row>
    <row r="105" spans="2:95" s="94" customFormat="1">
      <c r="B105" s="95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</row>
    <row r="106" spans="2:95" s="94" customFormat="1">
      <c r="B106" s="95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</row>
    <row r="107" spans="2:95" s="94" customFormat="1">
      <c r="B107" s="95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</row>
    <row r="108" spans="2:95" s="94" customFormat="1">
      <c r="B108" s="95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</row>
    <row r="109" spans="2:95" s="94" customFormat="1">
      <c r="B109" s="95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</row>
    <row r="110" spans="2:95" s="94" customFormat="1">
      <c r="B110" s="95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</row>
    <row r="111" spans="2:95" s="94" customFormat="1">
      <c r="B111" s="95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</row>
    <row r="112" spans="2:95" s="94" customFormat="1">
      <c r="B112" s="95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</row>
    <row r="113" spans="2:95" s="94" customFormat="1">
      <c r="B113" s="95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</row>
    <row r="114" spans="2:95" s="94" customFormat="1">
      <c r="B114" s="95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</row>
    <row r="115" spans="2:95" s="94" customFormat="1">
      <c r="B115" s="95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</row>
    <row r="116" spans="2:95" s="94" customFormat="1">
      <c r="B116" s="95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</row>
    <row r="117" spans="2:95" s="94" customFormat="1">
      <c r="B117" s="95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</row>
    <row r="118" spans="2:95" s="94" customFormat="1">
      <c r="B118" s="95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</row>
    <row r="119" spans="2:95" s="94" customFormat="1">
      <c r="B119" s="95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</row>
    <row r="120" spans="2:95" s="94" customFormat="1">
      <c r="B120" s="95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</row>
    <row r="121" spans="2:95" s="94" customFormat="1">
      <c r="B121" s="95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</row>
    <row r="122" spans="2:95" s="94" customFormat="1">
      <c r="B122" s="95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</row>
    <row r="123" spans="2:95" s="94" customFormat="1">
      <c r="B123" s="95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</row>
    <row r="124" spans="2:95" s="94" customFormat="1">
      <c r="B124" s="95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</row>
    <row r="125" spans="2:95" s="94" customFormat="1">
      <c r="B125" s="95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</row>
    <row r="126" spans="2:95" s="94" customFormat="1">
      <c r="B126" s="95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</row>
    <row r="127" spans="2:95" s="94" customFormat="1">
      <c r="B127" s="95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</row>
    <row r="128" spans="2:95" s="94" customFormat="1">
      <c r="B128" s="95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</row>
    <row r="129" spans="2:95" s="94" customFormat="1">
      <c r="B129" s="95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</row>
    <row r="130" spans="2:95" s="94" customFormat="1">
      <c r="B130" s="95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</row>
    <row r="131" spans="2:95" s="94" customFormat="1">
      <c r="B131" s="95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</row>
    <row r="132" spans="2:95" s="94" customFormat="1">
      <c r="B132" s="95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</row>
    <row r="133" spans="2:95" s="94" customFormat="1">
      <c r="B133" s="95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</row>
    <row r="134" spans="2:95" s="94" customFormat="1">
      <c r="B134" s="95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</row>
    <row r="135" spans="2:95" s="94" customFormat="1">
      <c r="B135" s="95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</row>
    <row r="136" spans="2:95" s="94" customFormat="1">
      <c r="B136" s="95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</row>
    <row r="137" spans="2:95" s="94" customFormat="1">
      <c r="B137" s="95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</row>
    <row r="138" spans="2:95" s="94" customFormat="1">
      <c r="B138" s="95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</row>
    <row r="139" spans="2:95" s="94" customFormat="1">
      <c r="B139" s="95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</row>
    <row r="140" spans="2:95" s="94" customFormat="1">
      <c r="B140" s="95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</row>
    <row r="141" spans="2:95" s="94" customFormat="1">
      <c r="B141" s="95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</row>
    <row r="142" spans="2:95" s="94" customFormat="1">
      <c r="B142" s="95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</row>
    <row r="143" spans="2:95" s="94" customFormat="1">
      <c r="B143" s="95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</row>
    <row r="144" spans="2:95" s="94" customFormat="1">
      <c r="B144" s="95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</row>
    <row r="145" spans="2:95" s="94" customFormat="1">
      <c r="B145" s="95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</row>
    <row r="146" spans="2:95" s="94" customFormat="1">
      <c r="B146" s="95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</row>
    <row r="147" spans="2:95" s="94" customFormat="1">
      <c r="B147" s="95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</row>
    <row r="148" spans="2:95" s="94" customFormat="1">
      <c r="B148" s="95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</row>
    <row r="149" spans="2:95" s="94" customFormat="1">
      <c r="B149" s="95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</row>
    <row r="150" spans="2:95" s="94" customFormat="1">
      <c r="B150" s="95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</row>
    <row r="151" spans="2:95" s="94" customFormat="1">
      <c r="B151" s="95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</row>
    <row r="152" spans="2:95" s="94" customFormat="1">
      <c r="B152" s="95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</row>
    <row r="153" spans="2:95" s="94" customFormat="1">
      <c r="B153" s="95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</row>
    <row r="154" spans="2:95" s="94" customFormat="1">
      <c r="B154" s="95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</row>
    <row r="155" spans="2:95" s="94" customFormat="1">
      <c r="B155" s="95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</row>
    <row r="156" spans="2:95" s="94" customFormat="1">
      <c r="B156" s="95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</row>
    <row r="157" spans="2:95" s="94" customFormat="1">
      <c r="B157" s="95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</row>
    <row r="158" spans="2:95" s="94" customFormat="1">
      <c r="B158" s="95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</row>
    <row r="159" spans="2:95" s="94" customFormat="1">
      <c r="B159" s="95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</row>
    <row r="160" spans="2:95" s="94" customFormat="1">
      <c r="B160" s="95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</row>
    <row r="161" spans="2:95" s="94" customFormat="1">
      <c r="B161" s="95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</row>
    <row r="162" spans="2:95" s="94" customFormat="1">
      <c r="B162" s="95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</row>
    <row r="163" spans="2:95" s="94" customFormat="1">
      <c r="B163" s="95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</row>
    <row r="164" spans="2:95" s="94" customFormat="1">
      <c r="B164" s="95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</row>
    <row r="165" spans="2:95" s="94" customFormat="1">
      <c r="B165" s="95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</row>
    <row r="166" spans="2:95" s="94" customFormat="1">
      <c r="B166" s="95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</row>
    <row r="167" spans="2:95" s="94" customFormat="1">
      <c r="B167" s="95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</row>
    <row r="168" spans="2:95" s="94" customFormat="1">
      <c r="B168" s="95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</row>
    <row r="169" spans="2:95" s="94" customFormat="1">
      <c r="B169" s="95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</row>
    <row r="170" spans="2:95" s="94" customFormat="1">
      <c r="B170" s="95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</row>
    <row r="171" spans="2:95" s="94" customFormat="1">
      <c r="B171" s="95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</row>
    <row r="172" spans="2:95" s="94" customFormat="1">
      <c r="B172" s="95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</row>
    <row r="173" spans="2:95" s="94" customFormat="1">
      <c r="B173" s="95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</row>
    <row r="174" spans="2:95" s="94" customFormat="1">
      <c r="B174" s="95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</row>
    <row r="175" spans="2:95" s="94" customFormat="1">
      <c r="B175" s="95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</row>
    <row r="176" spans="2:95" s="94" customFormat="1">
      <c r="B176" s="95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</row>
    <row r="177" spans="2:95" s="94" customFormat="1">
      <c r="B177" s="95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</row>
    <row r="178" spans="2:95" s="94" customFormat="1">
      <c r="B178" s="95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</row>
    <row r="179" spans="2:95" s="94" customFormat="1">
      <c r="B179" s="95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</row>
    <row r="180" spans="2:95" s="94" customFormat="1">
      <c r="B180" s="95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</row>
    <row r="181" spans="2:95" s="94" customFormat="1">
      <c r="B181" s="95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</row>
    <row r="182" spans="2:95" s="94" customFormat="1">
      <c r="B182" s="95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</row>
    <row r="183" spans="2:95" s="94" customFormat="1">
      <c r="B183" s="95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</row>
    <row r="184" spans="2:95" s="94" customFormat="1">
      <c r="B184" s="95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</row>
    <row r="185" spans="2:95" s="94" customFormat="1">
      <c r="B185" s="95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</row>
    <row r="186" spans="2:95" s="94" customFormat="1">
      <c r="B186" s="95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</row>
    <row r="187" spans="2:95" s="94" customFormat="1">
      <c r="B187" s="95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</row>
    <row r="188" spans="2:95" s="94" customFormat="1">
      <c r="B188" s="95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</row>
    <row r="189" spans="2:95" s="94" customFormat="1">
      <c r="B189" s="95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</row>
    <row r="190" spans="2:95" s="94" customFormat="1">
      <c r="B190" s="95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</row>
    <row r="191" spans="2:95" s="94" customFormat="1">
      <c r="B191" s="95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</row>
    <row r="192" spans="2:95" s="94" customFormat="1">
      <c r="B192" s="95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</row>
    <row r="193" spans="2:95" s="94" customFormat="1">
      <c r="B193" s="95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</row>
    <row r="194" spans="2:95" s="94" customFormat="1">
      <c r="B194" s="95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</row>
    <row r="195" spans="2:95" s="94" customFormat="1">
      <c r="B195" s="95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</row>
    <row r="196" spans="2:95" s="94" customFormat="1">
      <c r="B196" s="95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</row>
    <row r="197" spans="2:95" s="94" customFormat="1">
      <c r="B197" s="95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</row>
    <row r="198" spans="2:95" s="94" customFormat="1">
      <c r="B198" s="95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</row>
    <row r="199" spans="2:95" s="94" customFormat="1">
      <c r="B199" s="95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</row>
    <row r="200" spans="2:95" s="94" customFormat="1">
      <c r="B200" s="95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</row>
    <row r="201" spans="2:95" s="94" customFormat="1">
      <c r="B201" s="95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</row>
    <row r="202" spans="2:95" s="94" customFormat="1">
      <c r="B202" s="95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</row>
    <row r="203" spans="2:95" s="94" customFormat="1">
      <c r="B203" s="95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</row>
    <row r="204" spans="2:95" s="94" customFormat="1">
      <c r="B204" s="95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</row>
    <row r="205" spans="2:95" s="94" customFormat="1">
      <c r="B205" s="95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</row>
    <row r="206" spans="2:95" s="94" customFormat="1">
      <c r="B206" s="95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</row>
    <row r="207" spans="2:95" s="94" customFormat="1">
      <c r="B207" s="95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</row>
    <row r="208" spans="2:95" s="94" customFormat="1">
      <c r="B208" s="95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</row>
    <row r="209" spans="2:95" s="94" customFormat="1">
      <c r="B209" s="95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</row>
    <row r="210" spans="2:95" s="94" customFormat="1">
      <c r="B210" s="95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</row>
    <row r="211" spans="2:95" s="94" customFormat="1">
      <c r="B211" s="95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</row>
    <row r="212" spans="2:95" s="94" customFormat="1">
      <c r="B212" s="95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</row>
    <row r="213" spans="2:95" s="94" customFormat="1">
      <c r="B213" s="95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</row>
    <row r="214" spans="2:95" s="94" customFormat="1">
      <c r="B214" s="95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</row>
    <row r="215" spans="2:95" s="94" customFormat="1">
      <c r="B215" s="95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</row>
    <row r="216" spans="2:95" s="94" customFormat="1">
      <c r="B216" s="95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</row>
    <row r="217" spans="2:95" s="94" customFormat="1">
      <c r="B217" s="95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</row>
    <row r="218" spans="2:95" s="94" customFormat="1">
      <c r="B218" s="95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</row>
    <row r="219" spans="2:95" s="94" customFormat="1">
      <c r="B219" s="95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</row>
    <row r="220" spans="2:95" s="94" customFormat="1">
      <c r="B220" s="95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</row>
    <row r="221" spans="2:95" s="94" customFormat="1">
      <c r="B221" s="95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</row>
    <row r="222" spans="2:95" s="94" customFormat="1">
      <c r="B222" s="95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</row>
    <row r="223" spans="2:95" s="94" customFormat="1">
      <c r="B223" s="95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</row>
    <row r="224" spans="2:95" s="94" customFormat="1">
      <c r="B224" s="95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</row>
    <row r="225" spans="2:95" s="94" customFormat="1">
      <c r="B225" s="95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</row>
    <row r="226" spans="2:95" s="94" customFormat="1">
      <c r="B226" s="95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</row>
    <row r="227" spans="2:95" s="94" customFormat="1">
      <c r="B227" s="95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</row>
    <row r="228" spans="2:95" s="94" customFormat="1">
      <c r="B228" s="95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</row>
    <row r="229" spans="2:95" s="94" customFormat="1">
      <c r="B229" s="95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</row>
    <row r="230" spans="2:95" s="94" customFormat="1">
      <c r="B230" s="95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</row>
    <row r="231" spans="2:95" s="94" customFormat="1">
      <c r="B231" s="95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</row>
    <row r="232" spans="2:95" s="94" customFormat="1">
      <c r="B232" s="95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</row>
    <row r="233" spans="2:95" s="94" customFormat="1">
      <c r="B233" s="95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</row>
    <row r="234" spans="2:95" s="94" customFormat="1">
      <c r="B234" s="95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</row>
    <row r="235" spans="2:95" s="94" customFormat="1">
      <c r="B235" s="95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</row>
    <row r="236" spans="2:95" s="94" customFormat="1">
      <c r="B236" s="95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</row>
    <row r="237" spans="2:95" s="94" customFormat="1">
      <c r="B237" s="95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</row>
    <row r="238" spans="2:95" s="94" customFormat="1">
      <c r="B238" s="95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</row>
    <row r="239" spans="2:95" s="94" customFormat="1">
      <c r="B239" s="95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</row>
    <row r="240" spans="2:95" s="94" customFormat="1">
      <c r="B240" s="95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</row>
    <row r="241" spans="2:95" s="94" customFormat="1">
      <c r="B241" s="95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</row>
    <row r="242" spans="2:95" s="94" customFormat="1">
      <c r="B242" s="95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</row>
    <row r="243" spans="2:95" s="94" customFormat="1">
      <c r="B243" s="95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</row>
    <row r="244" spans="2:95" s="94" customFormat="1">
      <c r="B244" s="95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</row>
    <row r="245" spans="2:95" s="94" customFormat="1">
      <c r="B245" s="95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</row>
    <row r="246" spans="2:95" s="94" customFormat="1">
      <c r="B246" s="95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</row>
    <row r="247" spans="2:95" s="94" customFormat="1">
      <c r="B247" s="95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</row>
    <row r="248" spans="2:95" s="94" customFormat="1">
      <c r="B248" s="95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</row>
    <row r="249" spans="2:95" s="94" customFormat="1">
      <c r="B249" s="95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</row>
    <row r="250" spans="2:95" s="94" customFormat="1">
      <c r="B250" s="95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</row>
    <row r="251" spans="2:95" s="94" customFormat="1">
      <c r="B251" s="95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</row>
    <row r="252" spans="2:95" s="94" customFormat="1">
      <c r="B252" s="95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</row>
    <row r="253" spans="2:95" s="94" customFormat="1">
      <c r="B253" s="95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</row>
    <row r="254" spans="2:95" s="94" customFormat="1">
      <c r="B254" s="95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</row>
    <row r="255" spans="2:95" s="94" customFormat="1">
      <c r="B255" s="95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</row>
    <row r="256" spans="2:95" s="94" customFormat="1">
      <c r="B256" s="95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</row>
    <row r="257" spans="2:95" s="94" customFormat="1">
      <c r="B257" s="95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</row>
    <row r="258" spans="2:95" s="94" customFormat="1">
      <c r="B258" s="95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</row>
    <row r="259" spans="2:95" s="94" customFormat="1">
      <c r="B259" s="95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</row>
    <row r="260" spans="2:95" s="94" customFormat="1">
      <c r="B260" s="95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</row>
    <row r="261" spans="2:95" s="94" customFormat="1">
      <c r="B261" s="95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</row>
    <row r="262" spans="2:95" s="94" customFormat="1">
      <c r="B262" s="95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</row>
    <row r="263" spans="2:95" s="94" customFormat="1">
      <c r="B263" s="95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</row>
    <row r="264" spans="2:95" s="94" customFormat="1">
      <c r="B264" s="95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</row>
    <row r="265" spans="2:95" s="94" customFormat="1">
      <c r="B265" s="95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</row>
    <row r="266" spans="2:95" s="94" customFormat="1">
      <c r="B266" s="95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</row>
    <row r="267" spans="2:95" s="94" customFormat="1">
      <c r="B267" s="95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</row>
    <row r="268" spans="2:95" s="94" customFormat="1">
      <c r="B268" s="95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</row>
    <row r="269" spans="2:95" s="94" customFormat="1">
      <c r="B269" s="95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</row>
    <row r="270" spans="2:95" s="94" customFormat="1">
      <c r="B270" s="95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</row>
    <row r="271" spans="2:95" s="94" customFormat="1">
      <c r="B271" s="95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</row>
    <row r="272" spans="2:95" s="94" customFormat="1">
      <c r="B272" s="95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</row>
    <row r="273" spans="2:95" s="94" customFormat="1">
      <c r="B273" s="95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</row>
    <row r="274" spans="2:95" s="94" customFormat="1">
      <c r="B274" s="95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</row>
    <row r="275" spans="2:95" s="94" customFormat="1">
      <c r="B275" s="95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</row>
    <row r="276" spans="2:95" s="94" customFormat="1">
      <c r="B276" s="95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</row>
    <row r="277" spans="2:95" s="94" customFormat="1">
      <c r="B277" s="95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</row>
    <row r="278" spans="2:95" s="94" customFormat="1">
      <c r="B278" s="95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</row>
    <row r="279" spans="2:95" s="94" customFormat="1">
      <c r="B279" s="95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</row>
    <row r="280" spans="2:95" s="94" customFormat="1">
      <c r="B280" s="95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</row>
    <row r="281" spans="2:95" s="94" customFormat="1">
      <c r="B281" s="95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</row>
    <row r="282" spans="2:95" s="94" customFormat="1">
      <c r="B282" s="95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</row>
    <row r="283" spans="2:95" s="94" customFormat="1">
      <c r="B283" s="95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</row>
    <row r="284" spans="2:95" s="94" customFormat="1">
      <c r="B284" s="95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</row>
    <row r="285" spans="2:95" s="94" customFormat="1">
      <c r="B285" s="95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</row>
    <row r="286" spans="2:95" s="94" customFormat="1">
      <c r="B286" s="95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</row>
    <row r="287" spans="2:95" s="94" customFormat="1">
      <c r="B287" s="95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</row>
    <row r="288" spans="2:95" s="94" customFormat="1">
      <c r="B288" s="95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</row>
    <row r="289" spans="1:95" s="94" customFormat="1">
      <c r="B289" s="95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</row>
    <row r="290" spans="1:95" s="94" customFormat="1">
      <c r="B290" s="95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</row>
    <row r="291" spans="1:95" s="94" customFormat="1">
      <c r="B291" s="95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</row>
    <row r="292" spans="1:95" s="94" customFormat="1">
      <c r="B292" s="95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</row>
    <row r="293" spans="1:95" s="94" customFormat="1">
      <c r="B293" s="95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</row>
    <row r="294" spans="1:95" s="94" customFormat="1">
      <c r="B294" s="95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</row>
    <row r="295" spans="1:95" s="94" customFormat="1">
      <c r="B295" s="95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</row>
    <row r="296" spans="1:95" s="94" customFormat="1">
      <c r="B296" s="95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</row>
    <row r="297" spans="1:95" s="94" customFormat="1">
      <c r="B297" s="95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</row>
    <row r="298" spans="1:95" s="94" customFormat="1">
      <c r="B298" s="95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</row>
    <row r="299" spans="1:95" s="94" customFormat="1">
      <c r="B299" s="95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</row>
    <row r="300" spans="1:95" s="94" customFormat="1">
      <c r="B300" s="95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</row>
    <row r="301" spans="1:95" s="94" customFormat="1">
      <c r="B301" s="95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</row>
    <row r="302" spans="1:95" s="94" customFormat="1">
      <c r="B302" s="95"/>
      <c r="F302" s="29"/>
      <c r="G302" s="29"/>
      <c r="H302" s="7"/>
      <c r="I302" s="7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</row>
    <row r="303" spans="1:95">
      <c r="A303" s="94"/>
      <c r="B303" s="95"/>
      <c r="C303" s="94"/>
      <c r="D303" s="94"/>
      <c r="E303" s="94"/>
      <c r="F303" s="29"/>
    </row>
  </sheetData>
  <mergeCells count="10">
    <mergeCell ref="A61:B61"/>
    <mergeCell ref="A13:B13"/>
    <mergeCell ref="A8:B8"/>
    <mergeCell ref="A9:B9"/>
    <mergeCell ref="A10:B10"/>
    <mergeCell ref="A11:B11"/>
    <mergeCell ref="A14:B14"/>
    <mergeCell ref="A15:B15"/>
    <mergeCell ref="A16:B16"/>
    <mergeCell ref="A17:B17"/>
  </mergeCells>
  <conditionalFormatting sqref="F14:F17">
    <cfRule type="iconSet" priority="7">
      <iconSet iconSet="3Symbols2" reverse="1">
        <cfvo type="percent" val="0"/>
        <cfvo type="num" val="0"/>
        <cfvo type="num" val="0" gte="0"/>
      </iconSet>
    </cfRule>
  </conditionalFormatting>
  <conditionalFormatting sqref="F61">
    <cfRule type="iconSet" priority="4">
      <iconSet iconSet="3Symbols2">
        <cfvo type="percent" val="0"/>
        <cfvo type="num" val="0"/>
        <cfvo type="num" val="0"/>
      </iconSet>
    </cfRule>
  </conditionalFormatting>
  <conditionalFormatting sqref="F10:F11">
    <cfRule type="iconSet" priority="3">
      <iconSet iconSet="3Symbols2">
        <cfvo type="percent" val="0"/>
        <cfvo type="num" val="0"/>
        <cfvo type="num" val="0"/>
      </iconSet>
    </cfRule>
  </conditionalFormatting>
  <conditionalFormatting sqref="F9:F11">
    <cfRule type="iconSet" priority="2">
      <iconSet iconSet="3Symbols2">
        <cfvo type="percent" val="0"/>
        <cfvo type="num" val="0"/>
        <cfvo type="num" val="0"/>
      </iconSet>
    </cfRule>
  </conditionalFormatting>
  <conditionalFormatting sqref="F56:F57">
    <cfRule type="iconSet" priority="1">
      <iconSet iconSet="3Symbols2">
        <cfvo type="percent" val="0"/>
        <cfvo type="num" val="0"/>
        <cfvo type="num" val="0"/>
      </iconSet>
    </cfRule>
  </conditionalFormatting>
  <conditionalFormatting sqref="F6 F14:F17 F9:F11 F21:F60">
    <cfRule type="iconSet" priority="109">
      <iconSet iconSet="3Symbols2">
        <cfvo type="percent" val="0"/>
        <cfvo type="num" val="0"/>
        <cfvo type="num" val="0"/>
      </iconSet>
    </cfRule>
  </conditionalFormatting>
  <conditionalFormatting sqref="F21:F60">
    <cfRule type="iconSet" priority="114">
      <iconSet iconSet="3Symbols2">
        <cfvo type="percent" val="0"/>
        <cfvo type="num" val="0"/>
        <cfvo type="num" val="0"/>
      </iconSet>
    </cfRule>
  </conditionalFormatting>
  <conditionalFormatting sqref="F2 F5:F7 F10:F13 F17:F58">
    <cfRule type="iconSet" priority="115">
      <iconSet iconSet="3Symbols2">
        <cfvo type="percent" val="0"/>
        <cfvo type="num" val="0"/>
        <cfvo type="num" val="0"/>
      </iconSet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CW303"/>
  <sheetViews>
    <sheetView workbookViewId="0">
      <pane ySplit="6" topLeftCell="A7" activePane="bottomLeft" state="frozen"/>
      <selection activeCell="A25" sqref="A25"/>
      <selection pane="bottomLeft" activeCell="A25" sqref="A25"/>
    </sheetView>
  </sheetViews>
  <sheetFormatPr defaultRowHeight="12.75"/>
  <cols>
    <col min="1" max="1" width="20.75" style="96" bestFit="1" customWidth="1"/>
    <col min="2" max="2" width="19.25" style="97" bestFit="1" customWidth="1"/>
    <col min="3" max="3" width="8.75" style="96" bestFit="1" customWidth="1"/>
    <col min="4" max="4" width="14.625" style="96" bestFit="1" customWidth="1"/>
    <col min="5" max="5" width="12.375" style="96" bestFit="1" customWidth="1"/>
    <col min="6" max="6" width="11" style="7" customWidth="1"/>
    <col min="7" max="7" width="9" style="7"/>
    <col min="8" max="8" width="20.75" style="7" customWidth="1"/>
    <col min="9" max="9" width="9" style="7" customWidth="1"/>
    <col min="10" max="46" width="9" style="7"/>
    <col min="47" max="95" width="9" style="1"/>
    <col min="96" max="16384" width="9" style="96"/>
  </cols>
  <sheetData>
    <row r="1" spans="1:101" s="59" customFormat="1">
      <c r="A1" s="64"/>
      <c r="B1" s="60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</row>
    <row r="2" spans="1:101" s="59" customFormat="1">
      <c r="B2" s="60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1" s="59" customFormat="1">
      <c r="B3" s="60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1" s="59" customFormat="1">
      <c r="B4" s="6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</row>
    <row r="5" spans="1:101" s="61" customFormat="1" ht="15.75">
      <c r="A5" s="23"/>
      <c r="B5" s="56"/>
      <c r="C5" s="24" t="s">
        <v>3</v>
      </c>
      <c r="D5" s="24" t="str">
        <f>CONCATENATE("Realizat ",'Setare fisier'!$B$6)</f>
        <v xml:space="preserve">Realizat </v>
      </c>
      <c r="E5" s="24" t="str">
        <f>CONCATENATE("Realizat ",'Setare fisier'!$C$6)</f>
        <v xml:space="preserve">Realizat </v>
      </c>
      <c r="F5" s="25" t="s">
        <v>4</v>
      </c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</row>
    <row r="6" spans="1:101" s="64" customFormat="1" ht="15.75">
      <c r="A6" s="105" t="s">
        <v>2</v>
      </c>
      <c r="B6" s="105" t="s">
        <v>116</v>
      </c>
      <c r="C6" s="62">
        <f>C11</f>
        <v>0</v>
      </c>
      <c r="D6" s="62">
        <f>D11</f>
        <v>0</v>
      </c>
      <c r="E6" s="62">
        <f>E11</f>
        <v>0</v>
      </c>
      <c r="F6" s="63">
        <f>F11</f>
        <v>0</v>
      </c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</row>
    <row r="7" spans="1:101" s="61" customFormat="1" ht="15">
      <c r="A7" s="65"/>
      <c r="B7" s="66"/>
      <c r="C7" s="67"/>
      <c r="D7" s="16"/>
      <c r="E7" s="16"/>
      <c r="F7" s="26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</row>
    <row r="8" spans="1:101" s="61" customFormat="1" ht="15.75">
      <c r="A8" s="213" t="s">
        <v>5</v>
      </c>
      <c r="B8" s="213"/>
      <c r="C8" s="68" t="s">
        <v>3</v>
      </c>
      <c r="D8" s="68" t="s">
        <v>93</v>
      </c>
      <c r="E8" s="68" t="s">
        <v>93</v>
      </c>
      <c r="F8" s="69" t="s">
        <v>4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</row>
    <row r="9" spans="1:101" s="61" customFormat="1" ht="15">
      <c r="A9" s="190" t="s">
        <v>6</v>
      </c>
      <c r="B9" s="190"/>
      <c r="C9" s="70">
        <f>C17</f>
        <v>0</v>
      </c>
      <c r="D9" s="70">
        <f>D17</f>
        <v>0</v>
      </c>
      <c r="E9" s="70">
        <f>E17</f>
        <v>0</v>
      </c>
      <c r="F9" s="71">
        <f>C9-D9-E9</f>
        <v>0</v>
      </c>
      <c r="G9" s="174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</row>
    <row r="10" spans="1:101" s="61" customFormat="1" ht="15">
      <c r="A10" s="190" t="s">
        <v>7</v>
      </c>
      <c r="B10" s="190"/>
      <c r="C10" s="70">
        <f>C61</f>
        <v>0</v>
      </c>
      <c r="D10" s="70">
        <f>D61</f>
        <v>0</v>
      </c>
      <c r="E10" s="70">
        <f>E61</f>
        <v>0</v>
      </c>
      <c r="F10" s="71">
        <f>C10-D10-E10</f>
        <v>0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</row>
    <row r="11" spans="1:101" s="61" customFormat="1" ht="15">
      <c r="A11" s="190" t="s">
        <v>8</v>
      </c>
      <c r="B11" s="190"/>
      <c r="C11" s="72">
        <f>C9-C10</f>
        <v>0</v>
      </c>
      <c r="D11" s="72">
        <f>D9-D10</f>
        <v>0</v>
      </c>
      <c r="E11" s="72">
        <f>E9-E10</f>
        <v>0</v>
      </c>
      <c r="F11" s="73">
        <f>F9-F10</f>
        <v>0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</row>
    <row r="12" spans="1:101" s="61" customFormat="1" ht="18.75">
      <c r="A12" s="65"/>
      <c r="B12" s="57"/>
      <c r="C12" s="19"/>
      <c r="D12" s="16"/>
      <c r="E12" s="16"/>
      <c r="F12" s="26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</row>
    <row r="13" spans="1:101" s="61" customFormat="1" ht="15.75">
      <c r="A13" s="212" t="s">
        <v>9</v>
      </c>
      <c r="B13" s="212"/>
      <c r="C13" s="74" t="s">
        <v>3</v>
      </c>
      <c r="D13" s="74" t="s">
        <v>93</v>
      </c>
      <c r="E13" s="74" t="s">
        <v>93</v>
      </c>
      <c r="F13" s="75" t="s">
        <v>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</row>
    <row r="14" spans="1:101" s="61" customFormat="1" ht="15">
      <c r="A14" s="190" t="s">
        <v>13</v>
      </c>
      <c r="B14" s="191"/>
      <c r="C14" s="106">
        <f>HLOOKUP($B$6,'Setare fisier'!$A$8:$N$11,MATCH(A14,'Setare fisier'!$A$8:$A$11,0),0)</f>
        <v>0</v>
      </c>
      <c r="D14" s="76"/>
      <c r="E14" s="76"/>
      <c r="F14" s="77">
        <f>C14-D14-E14</f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</row>
    <row r="15" spans="1:101" s="61" customFormat="1" ht="15">
      <c r="A15" s="190" t="s">
        <v>14</v>
      </c>
      <c r="B15" s="191"/>
      <c r="C15" s="106">
        <f>HLOOKUP($B$6,'Setare fisier'!$A$8:$N$11,MATCH(A15,'Setare fisier'!$A$8:$A$11,0),0)</f>
        <v>0</v>
      </c>
      <c r="D15" s="76"/>
      <c r="E15" s="76"/>
      <c r="F15" s="77">
        <f>C15-D15-E15</f>
        <v>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</row>
    <row r="16" spans="1:101" s="61" customFormat="1" ht="15" customHeight="1">
      <c r="A16" s="190" t="s">
        <v>15</v>
      </c>
      <c r="B16" s="191"/>
      <c r="C16" s="106">
        <f>HLOOKUP($B$6,'Setare fisier'!$A$8:$N$11,MATCH(A16,'Setare fisier'!$A$8:$A$11,0),0)</f>
        <v>0</v>
      </c>
      <c r="D16" s="76"/>
      <c r="E16" s="76"/>
      <c r="F16" s="77">
        <f>C16-D16-E16</f>
        <v>0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</row>
    <row r="17" spans="1:101" s="61" customFormat="1" ht="15.75">
      <c r="A17" s="214"/>
      <c r="B17" s="214"/>
      <c r="C17" s="78">
        <f>SUM(C14:C16)</f>
        <v>0</v>
      </c>
      <c r="D17" s="78">
        <f>SUM(D14:D16)</f>
        <v>0</v>
      </c>
      <c r="E17" s="78"/>
      <c r="F17" s="79">
        <f>SUM(F14:F16)</f>
        <v>0</v>
      </c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</row>
    <row r="18" spans="1:101" s="61" customFormat="1" ht="18.75">
      <c r="A18" s="18"/>
      <c r="B18" s="58"/>
      <c r="C18" s="16"/>
      <c r="D18" s="17"/>
      <c r="E18" s="20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</row>
    <row r="19" spans="1:101" s="61" customFormat="1" ht="15.75">
      <c r="A19" s="80" t="s">
        <v>10</v>
      </c>
      <c r="B19" s="81"/>
      <c r="C19" s="80"/>
      <c r="D19" s="80"/>
      <c r="E19" s="82"/>
      <c r="F19" s="82"/>
      <c r="G19" s="83"/>
      <c r="H19" s="80" t="s">
        <v>46</v>
      </c>
      <c r="I19" s="80"/>
      <c r="J19" s="83"/>
      <c r="K19" s="83"/>
      <c r="L19" s="83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</row>
    <row r="20" spans="1:101" s="64" customFormat="1" ht="15" customHeight="1">
      <c r="A20" s="84" t="s">
        <v>62</v>
      </c>
      <c r="B20" s="85" t="s">
        <v>63</v>
      </c>
      <c r="C20" s="86" t="s">
        <v>3</v>
      </c>
      <c r="D20" s="24" t="str">
        <f>CONCATENATE("Realizat ",'Setare fisier'!$B$6)</f>
        <v xml:space="preserve">Realizat </v>
      </c>
      <c r="E20" s="24" t="str">
        <f>CONCATENATE("Realizat ",'Setare fisier'!$C$6)</f>
        <v xml:space="preserve">Realizat </v>
      </c>
      <c r="F20" s="86" t="s">
        <v>4</v>
      </c>
      <c r="G20" s="15"/>
      <c r="H20" s="87" t="s">
        <v>62</v>
      </c>
      <c r="I20" s="87" t="s">
        <v>0</v>
      </c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</row>
    <row r="21" spans="1:101" s="61" customFormat="1" ht="15">
      <c r="A21" s="100" t="s">
        <v>11</v>
      </c>
      <c r="B21" s="88" t="s">
        <v>139</v>
      </c>
      <c r="C21" s="89">
        <f>SUMPRODUCT(('Setare fisier'!$C$16:$N$16=$B$6)*('Setare fisier'!$A$18:$A$56=A21)*('Setare fisier'!$B$18:$B$56=B21)*('Setare fisier'!$C$18:$N$56))</f>
        <v>0</v>
      </c>
      <c r="D21" s="89"/>
      <c r="E21" s="89"/>
      <c r="F21" s="30">
        <f t="shared" ref="F21:F32" si="0">C21-D21-E21</f>
        <v>0</v>
      </c>
      <c r="G21" s="15"/>
      <c r="H21" s="173" t="s">
        <v>11</v>
      </c>
      <c r="I21" s="32">
        <f t="shared" ref="I21:I30" si="1">SUMIF(A:A,H23,D:D)+SUMIF(A:A,H23,E:E)</f>
        <v>0</v>
      </c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</row>
    <row r="22" spans="1:101" s="61" customFormat="1" ht="15">
      <c r="A22" s="100" t="s">
        <v>11</v>
      </c>
      <c r="B22" s="88" t="s">
        <v>12</v>
      </c>
      <c r="C22" s="89">
        <f>SUMPRODUCT(('Setare fisier'!$C$16:$N$16=$B$6)*('Setare fisier'!$A$18:$A$56=A22)*('Setare fisier'!$B$18:$B$56=B22)*('Setare fisier'!$C$18:$N$56))</f>
        <v>0</v>
      </c>
      <c r="D22" s="89"/>
      <c r="E22" s="89"/>
      <c r="F22" s="30">
        <f t="shared" si="0"/>
        <v>0</v>
      </c>
      <c r="G22" s="15"/>
      <c r="H22" s="173" t="s">
        <v>97</v>
      </c>
      <c r="I22" s="32">
        <f t="shared" si="1"/>
        <v>0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</row>
    <row r="23" spans="1:101" s="61" customFormat="1" ht="15">
      <c r="A23" s="100" t="s">
        <v>11</v>
      </c>
      <c r="B23" s="88" t="s">
        <v>16</v>
      </c>
      <c r="C23" s="89">
        <f>SUMPRODUCT(('Setare fisier'!$C$16:$N$16=$B$6)*('Setare fisier'!$A$18:$A$56=A23)*('Setare fisier'!$B$18:$B$56=B23)*('Setare fisier'!$C$18:$N$56))</f>
        <v>0</v>
      </c>
      <c r="D23" s="89"/>
      <c r="E23" s="89"/>
      <c r="F23" s="30">
        <f t="shared" si="0"/>
        <v>0</v>
      </c>
      <c r="G23" s="15"/>
      <c r="H23" s="172" t="s">
        <v>61</v>
      </c>
      <c r="I23" s="32">
        <f t="shared" si="1"/>
        <v>0</v>
      </c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</row>
    <row r="24" spans="1:101" s="61" customFormat="1" ht="15">
      <c r="A24" s="100" t="s">
        <v>11</v>
      </c>
      <c r="B24" s="88" t="s">
        <v>17</v>
      </c>
      <c r="C24" s="89">
        <f>SUMPRODUCT(('Setare fisier'!$C$16:$N$16=$B$6)*('Setare fisier'!$A$18:$A$56=A24)*('Setare fisier'!$B$18:$B$56=B24)*('Setare fisier'!$C$18:$N$56))</f>
        <v>0</v>
      </c>
      <c r="D24" s="89"/>
      <c r="E24" s="89"/>
      <c r="F24" s="30">
        <f t="shared" si="0"/>
        <v>0</v>
      </c>
      <c r="G24" s="15"/>
      <c r="H24" s="172" t="s">
        <v>23</v>
      </c>
      <c r="I24" s="32">
        <f t="shared" si="1"/>
        <v>0</v>
      </c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</row>
    <row r="25" spans="1:101" s="61" customFormat="1" ht="30">
      <c r="A25" s="100" t="s">
        <v>11</v>
      </c>
      <c r="B25" s="88" t="s">
        <v>18</v>
      </c>
      <c r="C25" s="89">
        <f>SUMPRODUCT(('Setare fisier'!$C$16:$N$16=$B$6)*('Setare fisier'!$A$18:$A$56=A25)*('Setare fisier'!$B$18:$B$56=B25)*('Setare fisier'!$C$18:$N$56))</f>
        <v>0</v>
      </c>
      <c r="D25" s="89"/>
      <c r="E25" s="89"/>
      <c r="F25" s="30">
        <f t="shared" si="0"/>
        <v>0</v>
      </c>
      <c r="G25" s="15"/>
      <c r="H25" s="172" t="s">
        <v>42</v>
      </c>
      <c r="I25" s="32">
        <f t="shared" si="1"/>
        <v>0</v>
      </c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</row>
    <row r="26" spans="1:101" s="61" customFormat="1" ht="15">
      <c r="A26" s="100" t="s">
        <v>11</v>
      </c>
      <c r="B26" s="88" t="s">
        <v>19</v>
      </c>
      <c r="C26" s="89">
        <f>SUMPRODUCT(('Setare fisier'!$C$16:$N$16=$B$6)*('Setare fisier'!$A$18:$A$56=A26)*('Setare fisier'!$B$18:$B$56=B26)*('Setare fisier'!$C$18:$N$56))</f>
        <v>0</v>
      </c>
      <c r="D26" s="89"/>
      <c r="E26" s="89"/>
      <c r="F26" s="30">
        <f t="shared" si="0"/>
        <v>0</v>
      </c>
      <c r="G26" s="15"/>
      <c r="H26" s="172" t="s">
        <v>31</v>
      </c>
      <c r="I26" s="32">
        <f t="shared" si="1"/>
        <v>0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</row>
    <row r="27" spans="1:101" s="61" customFormat="1" ht="15">
      <c r="A27" s="100" t="s">
        <v>11</v>
      </c>
      <c r="B27" s="88" t="s">
        <v>20</v>
      </c>
      <c r="C27" s="89">
        <f>SUMPRODUCT(('Setare fisier'!$C$16:$N$16=$B$6)*('Setare fisier'!$A$18:$A$56=A27)*('Setare fisier'!$B$18:$B$56=B27)*('Setare fisier'!$C$18:$N$56))</f>
        <v>0</v>
      </c>
      <c r="D27" s="89"/>
      <c r="E27" s="89"/>
      <c r="F27" s="30">
        <f t="shared" si="0"/>
        <v>0</v>
      </c>
      <c r="G27" s="15"/>
      <c r="H27" s="172" t="s">
        <v>43</v>
      </c>
      <c r="I27" s="32">
        <f t="shared" si="1"/>
        <v>0</v>
      </c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</row>
    <row r="28" spans="1:101" s="61" customFormat="1" ht="15">
      <c r="A28" s="100" t="s">
        <v>11</v>
      </c>
      <c r="B28" s="88" t="s">
        <v>39</v>
      </c>
      <c r="C28" s="89">
        <f>SUMPRODUCT(('Setare fisier'!$C$16:$N$16=$B$6)*('Setare fisier'!$A$18:$A$56=A28)*('Setare fisier'!$B$18:$B$56=B28)*('Setare fisier'!$C$18:$N$56))</f>
        <v>0</v>
      </c>
      <c r="D28" s="89"/>
      <c r="E28" s="89"/>
      <c r="F28" s="30">
        <f t="shared" si="0"/>
        <v>0</v>
      </c>
      <c r="G28" s="15"/>
      <c r="H28" s="172" t="s">
        <v>35</v>
      </c>
      <c r="I28" s="32">
        <f t="shared" si="1"/>
        <v>0</v>
      </c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</row>
    <row r="29" spans="1:101" s="61" customFormat="1" ht="15">
      <c r="A29" s="100" t="s">
        <v>11</v>
      </c>
      <c r="B29" s="88" t="s">
        <v>21</v>
      </c>
      <c r="C29" s="89">
        <f>SUMPRODUCT(('Setare fisier'!$C$16:$N$16=$B$6)*('Setare fisier'!$A$18:$A$56=A29)*('Setare fisier'!$B$18:$B$56=B29)*('Setare fisier'!$C$18:$N$56))</f>
        <v>0</v>
      </c>
      <c r="D29" s="89"/>
      <c r="E29" s="89"/>
      <c r="F29" s="30">
        <f t="shared" si="0"/>
        <v>0</v>
      </c>
      <c r="G29" s="15"/>
      <c r="H29" s="172" t="s">
        <v>64</v>
      </c>
      <c r="I29" s="32">
        <f t="shared" si="1"/>
        <v>0</v>
      </c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</row>
    <row r="30" spans="1:101" s="61" customFormat="1" ht="30">
      <c r="A30" s="98" t="s">
        <v>97</v>
      </c>
      <c r="B30" s="88" t="s">
        <v>98</v>
      </c>
      <c r="C30" s="89">
        <f>SUMPRODUCT(('Setare fisier'!$C$16:$N$16=$B$6)*('Setare fisier'!$A$18:$A$56=A30)*('Setare fisier'!$B$18:$B$56=B30)*('Setare fisier'!$C$18:$N$56))</f>
        <v>0</v>
      </c>
      <c r="D30" s="89"/>
      <c r="E30" s="89"/>
      <c r="F30" s="30">
        <f t="shared" si="0"/>
        <v>0</v>
      </c>
      <c r="G30" s="15"/>
      <c r="H30" s="172" t="s">
        <v>45</v>
      </c>
      <c r="I30" s="32">
        <f t="shared" si="1"/>
        <v>0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</row>
    <row r="31" spans="1:101" s="61" customFormat="1" ht="15" customHeight="1">
      <c r="A31" s="98" t="s">
        <v>97</v>
      </c>
      <c r="B31" s="88" t="s">
        <v>99</v>
      </c>
      <c r="C31" s="89">
        <f>SUMPRODUCT(('Setare fisier'!$C$16:$N$16=$B$6)*('Setare fisier'!$A$18:$A$56=A31)*('Setare fisier'!$B$18:$B$56=B31)*('Setare fisier'!$C$18:$N$56))</f>
        <v>0</v>
      </c>
      <c r="D31" s="89"/>
      <c r="E31" s="89"/>
      <c r="F31" s="30">
        <f t="shared" si="0"/>
        <v>0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</row>
    <row r="32" spans="1:101" s="61" customFormat="1" ht="30">
      <c r="A32" s="99" t="s">
        <v>61</v>
      </c>
      <c r="B32" s="88" t="s">
        <v>94</v>
      </c>
      <c r="C32" s="89">
        <f>SUMPRODUCT(('Setare fisier'!$C$16:$N$16=$B$6)*('Setare fisier'!$A$18:$A$56=A32)*('Setare fisier'!$B$18:$B$56=B32)*('Setare fisier'!$C$18:$N$56))</f>
        <v>0</v>
      </c>
      <c r="D32" s="89"/>
      <c r="E32" s="89"/>
      <c r="F32" s="30">
        <f t="shared" si="0"/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</row>
    <row r="33" spans="1:101" s="61" customFormat="1" ht="15">
      <c r="A33" s="99" t="s">
        <v>61</v>
      </c>
      <c r="B33" s="88" t="s">
        <v>22</v>
      </c>
      <c r="C33" s="89">
        <f>SUMPRODUCT(('Setare fisier'!$C$16:$N$16=$B$6)*('Setare fisier'!$A$18:$A$56=A33)*('Setare fisier'!$B$18:$B$56=B33)*('Setare fisier'!$C$18:$N$56))</f>
        <v>0</v>
      </c>
      <c r="D33" s="89"/>
      <c r="E33" s="89"/>
      <c r="F33" s="30">
        <f>C33-D33-E33</f>
        <v>0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</row>
    <row r="34" spans="1:101" s="61" customFormat="1" ht="15">
      <c r="A34" s="99" t="s">
        <v>61</v>
      </c>
      <c r="B34" s="88" t="s">
        <v>38</v>
      </c>
      <c r="C34" s="89">
        <f>SUMPRODUCT(('Setare fisier'!$C$16:$N$16=$B$6)*('Setare fisier'!$A$18:$A$56=A34)*('Setare fisier'!$B$18:$B$56=B34)*('Setare fisier'!$C$18:$N$56))</f>
        <v>0</v>
      </c>
      <c r="D34" s="89"/>
      <c r="E34" s="89"/>
      <c r="F34" s="30">
        <f>C34-D34-E34</f>
        <v>0</v>
      </c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</row>
    <row r="35" spans="1:101" s="61" customFormat="1" ht="15">
      <c r="A35" s="99" t="s">
        <v>61</v>
      </c>
      <c r="B35" s="88" t="s">
        <v>21</v>
      </c>
      <c r="C35" s="89">
        <f>SUMPRODUCT(('Setare fisier'!$C$16:$N$16=$B$6)*('Setare fisier'!$A$18:$A$56=A35)*('Setare fisier'!$B$18:$B$56=B35)*('Setare fisier'!$C$18:$N$56))</f>
        <v>0</v>
      </c>
      <c r="D35" s="89"/>
      <c r="E35" s="89"/>
      <c r="F35" s="30">
        <f>C35-D35-E35</f>
        <v>0</v>
      </c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</row>
    <row r="36" spans="1:101" s="61" customFormat="1" ht="15">
      <c r="A36" s="100" t="s">
        <v>23</v>
      </c>
      <c r="B36" s="88" t="s">
        <v>24</v>
      </c>
      <c r="C36" s="89">
        <f>SUMPRODUCT(('Setare fisier'!$C$16:$N$16=$B$6)*('Setare fisier'!$A$18:$A$56=A36)*('Setare fisier'!$B$18:$B$56=B36)*('Setare fisier'!$C$18:$N$56))</f>
        <v>0</v>
      </c>
      <c r="D36" s="89"/>
      <c r="E36" s="89"/>
      <c r="F36" s="30">
        <f>C36-D36-E36</f>
        <v>0</v>
      </c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</row>
    <row r="37" spans="1:101" s="61" customFormat="1" ht="15">
      <c r="A37" s="100" t="s">
        <v>23</v>
      </c>
      <c r="B37" s="88" t="s">
        <v>95</v>
      </c>
      <c r="C37" s="89">
        <f>SUMPRODUCT(('Setare fisier'!$C$16:$N$16=$B$6)*('Setare fisier'!$A$18:$A$56=A37)*('Setare fisier'!$B$18:$B$56=B37)*('Setare fisier'!$C$18:$N$56))</f>
        <v>0</v>
      </c>
      <c r="D37" s="89"/>
      <c r="E37" s="89"/>
      <c r="F37" s="30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</row>
    <row r="38" spans="1:101" s="61" customFormat="1" ht="15">
      <c r="A38" s="100" t="s">
        <v>23</v>
      </c>
      <c r="B38" s="88" t="s">
        <v>25</v>
      </c>
      <c r="C38" s="89">
        <f>SUMPRODUCT(('Setare fisier'!$C$16:$N$16=$B$6)*('Setare fisier'!$A$18:$A$56=A38)*('Setare fisier'!$B$18:$B$56=B38)*('Setare fisier'!$C$18:$N$56))</f>
        <v>0</v>
      </c>
      <c r="D38" s="89"/>
      <c r="E38" s="89"/>
      <c r="F38" s="30">
        <f t="shared" ref="F38:F60" si="2">C38-D38-E38</f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</row>
    <row r="39" spans="1:101" s="61" customFormat="1" ht="15">
      <c r="A39" s="100" t="s">
        <v>23</v>
      </c>
      <c r="B39" s="88" t="s">
        <v>26</v>
      </c>
      <c r="C39" s="89">
        <f>SUMPRODUCT(('Setare fisier'!$C$16:$N$16=$B$6)*('Setare fisier'!$A$18:$A$56=A39)*('Setare fisier'!$B$18:$B$56=B39)*('Setare fisier'!$C$18:$N$56))</f>
        <v>0</v>
      </c>
      <c r="D39" s="89"/>
      <c r="E39" s="89"/>
      <c r="F39" s="30">
        <f t="shared" si="2"/>
        <v>0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</row>
    <row r="40" spans="1:101" s="61" customFormat="1" ht="15">
      <c r="A40" s="100" t="s">
        <v>23</v>
      </c>
      <c r="B40" s="88" t="s">
        <v>27</v>
      </c>
      <c r="C40" s="89">
        <f>SUMPRODUCT(('Setare fisier'!$C$16:$N$16=$B$6)*('Setare fisier'!$A$18:$A$56=A40)*('Setare fisier'!$B$18:$B$56=B40)*('Setare fisier'!$C$18:$N$56))</f>
        <v>0</v>
      </c>
      <c r="D40" s="89"/>
      <c r="E40" s="89"/>
      <c r="F40" s="30">
        <f t="shared" si="2"/>
        <v>0</v>
      </c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</row>
    <row r="41" spans="1:101" s="61" customFormat="1" ht="15">
      <c r="A41" s="101" t="s">
        <v>42</v>
      </c>
      <c r="B41" s="88" t="s">
        <v>28</v>
      </c>
      <c r="C41" s="89">
        <f>SUMPRODUCT(('Setare fisier'!$C$16:$N$16=$B$6)*('Setare fisier'!$A$18:$A$56=A41)*('Setare fisier'!$B$18:$B$56=B41)*('Setare fisier'!$C$18:$N$56))</f>
        <v>0</v>
      </c>
      <c r="D41" s="89"/>
      <c r="E41" s="89"/>
      <c r="F41" s="30">
        <f t="shared" si="2"/>
        <v>0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</row>
    <row r="42" spans="1:101" s="61" customFormat="1" ht="15">
      <c r="A42" s="101" t="s">
        <v>42</v>
      </c>
      <c r="B42" s="88" t="s">
        <v>29</v>
      </c>
      <c r="C42" s="89">
        <f>SUMPRODUCT(('Setare fisier'!$C$16:$N$16=$B$6)*('Setare fisier'!$A$18:$A$56=A42)*('Setare fisier'!$B$18:$B$56=B42)*('Setare fisier'!$C$18:$N$56))</f>
        <v>0</v>
      </c>
      <c r="D42" s="89"/>
      <c r="E42" s="89"/>
      <c r="F42" s="30">
        <f t="shared" si="2"/>
        <v>0</v>
      </c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</row>
    <row r="43" spans="1:101" s="61" customFormat="1" ht="15">
      <c r="A43" s="101" t="s">
        <v>42</v>
      </c>
      <c r="B43" s="88" t="s">
        <v>30</v>
      </c>
      <c r="C43" s="89">
        <f>SUMPRODUCT(('Setare fisier'!$C$16:$N$16=$B$6)*('Setare fisier'!$A$18:$A$56=A43)*('Setare fisier'!$B$18:$B$56=B43)*('Setare fisier'!$C$18:$N$56))</f>
        <v>0</v>
      </c>
      <c r="D43" s="89"/>
      <c r="E43" s="89"/>
      <c r="F43" s="30">
        <f t="shared" si="2"/>
        <v>0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</row>
    <row r="44" spans="1:101" s="61" customFormat="1" ht="15">
      <c r="A44" s="99" t="s">
        <v>31</v>
      </c>
      <c r="B44" s="88" t="s">
        <v>1</v>
      </c>
      <c r="C44" s="89">
        <f>SUMPRODUCT(('Setare fisier'!$C$16:$N$16=$B$6)*('Setare fisier'!$A$18:$A$56=A44)*('Setare fisier'!$B$18:$B$56=B44)*('Setare fisier'!$C$18:$N$56))</f>
        <v>0</v>
      </c>
      <c r="D44" s="89"/>
      <c r="E44" s="89"/>
      <c r="F44" s="30">
        <f t="shared" si="2"/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</row>
    <row r="45" spans="1:101" s="61" customFormat="1" ht="15">
      <c r="A45" s="99" t="s">
        <v>31</v>
      </c>
      <c r="B45" s="88" t="s">
        <v>32</v>
      </c>
      <c r="C45" s="89">
        <f>SUMPRODUCT(('Setare fisier'!$C$16:$N$16=$B$6)*('Setare fisier'!$A$18:$A$56=A45)*('Setare fisier'!$B$18:$B$56=B45)*('Setare fisier'!$C$18:$N$56))</f>
        <v>0</v>
      </c>
      <c r="D45" s="89"/>
      <c r="E45" s="89"/>
      <c r="F45" s="30">
        <f t="shared" si="2"/>
        <v>0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</row>
    <row r="46" spans="1:101" s="61" customFormat="1" ht="15">
      <c r="A46" s="99" t="s">
        <v>31</v>
      </c>
      <c r="B46" s="88" t="s">
        <v>33</v>
      </c>
      <c r="C46" s="89">
        <f>SUMPRODUCT(('Setare fisier'!$C$16:$N$16=$B$6)*('Setare fisier'!$A$18:$A$56=A46)*('Setare fisier'!$B$18:$B$56=B46)*('Setare fisier'!$C$18:$N$56))</f>
        <v>0</v>
      </c>
      <c r="D46" s="89"/>
      <c r="E46" s="89"/>
      <c r="F46" s="30">
        <f t="shared" si="2"/>
        <v>0</v>
      </c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</row>
    <row r="47" spans="1:101" s="61" customFormat="1" ht="15">
      <c r="A47" s="99" t="s">
        <v>31</v>
      </c>
      <c r="B47" s="88" t="s">
        <v>34</v>
      </c>
      <c r="C47" s="89">
        <f>SUMPRODUCT(('Setare fisier'!$C$16:$N$16=$B$6)*('Setare fisier'!$A$18:$A$56=A47)*('Setare fisier'!$B$18:$B$56=B47)*('Setare fisier'!$C$18:$N$56))</f>
        <v>0</v>
      </c>
      <c r="D47" s="89"/>
      <c r="E47" s="89"/>
      <c r="F47" s="30">
        <f t="shared" si="2"/>
        <v>0</v>
      </c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</row>
    <row r="48" spans="1:101" s="61" customFormat="1" ht="15">
      <c r="A48" s="99" t="s">
        <v>31</v>
      </c>
      <c r="B48" s="88" t="s">
        <v>21</v>
      </c>
      <c r="C48" s="89">
        <f>SUMPRODUCT(('Setare fisier'!$C$16:$N$16=$B$6)*('Setare fisier'!$A$18:$A$56=A48)*('Setare fisier'!$B$18:$B$56=B48)*('Setare fisier'!$C$18:$N$56))</f>
        <v>0</v>
      </c>
      <c r="D48" s="89"/>
      <c r="E48" s="89"/>
      <c r="F48" s="30">
        <f t="shared" si="2"/>
        <v>0</v>
      </c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</row>
    <row r="49" spans="1:101" s="61" customFormat="1" ht="15">
      <c r="A49" s="100" t="s">
        <v>43</v>
      </c>
      <c r="B49" s="90" t="s">
        <v>1</v>
      </c>
      <c r="C49" s="89">
        <f>SUMPRODUCT(('Setare fisier'!$C$16:$N$16=$B$6)*('Setare fisier'!$A$18:$A$56=A49)*('Setare fisier'!$B$18:$B$56=B49)*('Setare fisier'!$C$18:$N$56))</f>
        <v>0</v>
      </c>
      <c r="D49" s="89"/>
      <c r="E49" s="89"/>
      <c r="F49" s="30">
        <f t="shared" si="2"/>
        <v>0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</row>
    <row r="50" spans="1:101" s="61" customFormat="1" ht="15">
      <c r="A50" s="100" t="s">
        <v>43</v>
      </c>
      <c r="B50" s="90" t="s">
        <v>33</v>
      </c>
      <c r="C50" s="89">
        <f>SUMPRODUCT(('Setare fisier'!$C$16:$N$16=$B$6)*('Setare fisier'!$A$18:$A$56=A50)*('Setare fisier'!$B$18:$B$56=B50)*('Setare fisier'!$C$18:$N$56))</f>
        <v>0</v>
      </c>
      <c r="D50" s="89"/>
      <c r="E50" s="89"/>
      <c r="F50" s="30">
        <f t="shared" si="2"/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</row>
    <row r="51" spans="1:101" s="61" customFormat="1" ht="15">
      <c r="A51" s="100" t="s">
        <v>43</v>
      </c>
      <c r="B51" s="90" t="s">
        <v>44</v>
      </c>
      <c r="C51" s="89">
        <f>SUMPRODUCT(('Setare fisier'!$C$16:$N$16=$B$6)*('Setare fisier'!$A$18:$A$56=A51)*('Setare fisier'!$B$18:$B$56=B51)*('Setare fisier'!$C$18:$N$56))</f>
        <v>0</v>
      </c>
      <c r="D51" s="89"/>
      <c r="E51" s="89"/>
      <c r="F51" s="30">
        <f t="shared" si="2"/>
        <v>0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</row>
    <row r="52" spans="1:101" s="61" customFormat="1" ht="15">
      <c r="A52" s="100" t="s">
        <v>43</v>
      </c>
      <c r="B52" s="90" t="s">
        <v>21</v>
      </c>
      <c r="C52" s="89">
        <f>SUMPRODUCT(('Setare fisier'!$C$16:$N$16=$B$6)*('Setare fisier'!$A$18:$A$56=A52)*('Setare fisier'!$B$18:$B$56=B52)*('Setare fisier'!$C$18:$N$56))</f>
        <v>0</v>
      </c>
      <c r="D52" s="89"/>
      <c r="E52" s="89"/>
      <c r="F52" s="30">
        <f t="shared" si="2"/>
        <v>0</v>
      </c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</row>
    <row r="53" spans="1:101" s="61" customFormat="1" ht="15">
      <c r="A53" s="98" t="s">
        <v>35</v>
      </c>
      <c r="B53" s="88" t="s">
        <v>36</v>
      </c>
      <c r="C53" s="89">
        <f>SUMPRODUCT(('Setare fisier'!$C$16:$N$16=$B$6)*('Setare fisier'!$A$18:$A$56=A53)*('Setare fisier'!$B$18:$B$56=B53)*('Setare fisier'!$C$18:$N$56))</f>
        <v>0</v>
      </c>
      <c r="D53" s="89"/>
      <c r="E53" s="89"/>
      <c r="F53" s="30">
        <f t="shared" si="2"/>
        <v>0</v>
      </c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</row>
    <row r="54" spans="1:101" s="61" customFormat="1" ht="15">
      <c r="A54" s="98" t="s">
        <v>35</v>
      </c>
      <c r="B54" s="88" t="s">
        <v>37</v>
      </c>
      <c r="C54" s="89">
        <f>SUMPRODUCT(('Setare fisier'!$C$16:$N$16=$B$6)*('Setare fisier'!$A$18:$A$56=A54)*('Setare fisier'!$B$18:$B$56=B54)*('Setare fisier'!$C$18:$N$56))</f>
        <v>0</v>
      </c>
      <c r="D54" s="89"/>
      <c r="E54" s="89"/>
      <c r="F54" s="30">
        <f t="shared" si="2"/>
        <v>0</v>
      </c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</row>
    <row r="55" spans="1:101" s="61" customFormat="1" ht="15">
      <c r="A55" s="98" t="s">
        <v>35</v>
      </c>
      <c r="B55" s="88" t="s">
        <v>21</v>
      </c>
      <c r="C55" s="89">
        <f>SUMPRODUCT(('Setare fisier'!$C$16:$N$16=$B$6)*('Setare fisier'!$A$18:$A$56=A55)*('Setare fisier'!$B$18:$B$56=B55)*('Setare fisier'!$C$18:$N$56))</f>
        <v>0</v>
      </c>
      <c r="D55" s="89"/>
      <c r="E55" s="89"/>
      <c r="F55" s="30">
        <f t="shared" si="2"/>
        <v>0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</row>
    <row r="56" spans="1:101" s="61" customFormat="1" ht="15">
      <c r="A56" s="99" t="s">
        <v>64</v>
      </c>
      <c r="B56" s="88" t="s">
        <v>138</v>
      </c>
      <c r="C56" s="89">
        <f>SUMPRODUCT(('Setare fisier'!$C$16:$N$16=$B$6)*('Setare fisier'!$A$18:$A$56=A56)*('Setare fisier'!$B$18:$B$56=B57)*('Setare fisier'!$C$18:$N$56))</f>
        <v>0</v>
      </c>
      <c r="D56" s="89"/>
      <c r="E56" s="89"/>
      <c r="F56" s="30">
        <f t="shared" si="2"/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</row>
    <row r="57" spans="1:101" s="61" customFormat="1" ht="15">
      <c r="A57" s="99" t="s">
        <v>64</v>
      </c>
      <c r="B57" s="88" t="s">
        <v>137</v>
      </c>
      <c r="C57" s="89">
        <f>SUMPRODUCT(('Setare fisier'!$C$16:$N$16=$B$6)*('Setare fisier'!$A$18:$A$56=A57)*('Setare fisier'!$B$18:$B$56=B58)*('Setare fisier'!$C$18:$N$56))</f>
        <v>0</v>
      </c>
      <c r="D57" s="89"/>
      <c r="E57" s="89"/>
      <c r="F57" s="30">
        <f t="shared" si="2"/>
        <v>0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</row>
    <row r="58" spans="1:101" s="61" customFormat="1" ht="15">
      <c r="A58" s="99" t="s">
        <v>64</v>
      </c>
      <c r="B58" s="88" t="s">
        <v>40</v>
      </c>
      <c r="C58" s="89">
        <f>SUMPRODUCT(('Setare fisier'!$C$16:$N$16=$B$6)*('Setare fisier'!$A$18:$A$56=A58)*('Setare fisier'!$B$18:$B$56=B58)*('Setare fisier'!$C$18:$N$56))</f>
        <v>0</v>
      </c>
      <c r="D58" s="89"/>
      <c r="E58" s="89"/>
      <c r="F58" s="30">
        <f t="shared" si="2"/>
        <v>0</v>
      </c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</row>
    <row r="59" spans="1:101" s="61" customFormat="1" ht="15">
      <c r="A59" s="100" t="s">
        <v>45</v>
      </c>
      <c r="B59" s="91" t="s">
        <v>41</v>
      </c>
      <c r="C59" s="89">
        <f>SUMPRODUCT(('Setare fisier'!$C$16:$N$16=$B$6)*('Setare fisier'!$A$18:$A$56=A59)*('Setare fisier'!$B$18:$B$56=B59)*('Setare fisier'!$C$18:$N$56))</f>
        <v>0</v>
      </c>
      <c r="D59" s="89"/>
      <c r="E59" s="89"/>
      <c r="F59" s="30">
        <f t="shared" si="2"/>
        <v>0</v>
      </c>
      <c r="G59" s="15"/>
      <c r="H59" s="29"/>
      <c r="I59" s="29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</row>
    <row r="60" spans="1:101" s="93" customFormat="1" ht="30">
      <c r="A60" s="100" t="s">
        <v>45</v>
      </c>
      <c r="B60" s="91" t="s">
        <v>96</v>
      </c>
      <c r="C60" s="89">
        <f>SUMPRODUCT(('Setare fisier'!$C$16:$N$16=$B$6)*('Setare fisier'!$A$18:$A$56=A60)*('Setare fisier'!$B$18:$B$56=B60)*('Setare fisier'!$C$18:$N$56))</f>
        <v>0</v>
      </c>
      <c r="D60" s="89"/>
      <c r="E60" s="89"/>
      <c r="F60" s="30">
        <f t="shared" si="2"/>
        <v>0</v>
      </c>
      <c r="G60" s="28"/>
      <c r="H60" s="29"/>
      <c r="I60" s="29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</row>
    <row r="61" spans="1:101" s="94" customFormat="1" ht="15.75">
      <c r="A61" s="187" t="s">
        <v>0</v>
      </c>
      <c r="B61" s="187"/>
      <c r="C61" s="92">
        <f>SUM(C22:C60)</f>
        <v>0</v>
      </c>
      <c r="D61" s="92">
        <f>SUM(D22:D60)</f>
        <v>0</v>
      </c>
      <c r="E61" s="92">
        <f>SUM(E22:E60)</f>
        <v>0</v>
      </c>
      <c r="F61" s="31">
        <f>SUM(F22:F60)</f>
        <v>0</v>
      </c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</row>
    <row r="62" spans="1:101" s="94" customFormat="1">
      <c r="B62" s="95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</row>
    <row r="63" spans="1:101" s="94" customFormat="1">
      <c r="B63" s="95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</row>
    <row r="64" spans="1:101" s="94" customFormat="1">
      <c r="B64" s="95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</row>
    <row r="65" spans="2:95" s="94" customFormat="1">
      <c r="B65" s="95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</row>
    <row r="66" spans="2:95" s="94" customFormat="1">
      <c r="B66" s="95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</row>
    <row r="67" spans="2:95" s="94" customFormat="1">
      <c r="B67" s="95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</row>
    <row r="68" spans="2:95" s="94" customFormat="1">
      <c r="B68" s="95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</row>
    <row r="69" spans="2:95" s="94" customFormat="1">
      <c r="B69" s="95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</row>
    <row r="70" spans="2:95" s="94" customFormat="1">
      <c r="B70" s="95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</row>
    <row r="71" spans="2:95" s="94" customFormat="1">
      <c r="B71" s="95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</row>
    <row r="72" spans="2:95" s="94" customFormat="1">
      <c r="B72" s="95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</row>
    <row r="73" spans="2:95" s="94" customFormat="1">
      <c r="B73" s="95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</row>
    <row r="74" spans="2:95" s="94" customFormat="1">
      <c r="B74" s="95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</row>
    <row r="75" spans="2:95" s="94" customFormat="1">
      <c r="B75" s="95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</row>
    <row r="76" spans="2:95" s="94" customFormat="1">
      <c r="B76" s="95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</row>
    <row r="77" spans="2:95" s="94" customFormat="1">
      <c r="B77" s="95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</row>
    <row r="78" spans="2:95" s="94" customFormat="1">
      <c r="B78" s="95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</row>
    <row r="79" spans="2:95" s="94" customFormat="1">
      <c r="B79" s="95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</row>
    <row r="80" spans="2:95" s="94" customFormat="1">
      <c r="B80" s="95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</row>
    <row r="81" spans="2:95" s="94" customFormat="1">
      <c r="B81" s="95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</row>
    <row r="82" spans="2:95" s="94" customFormat="1">
      <c r="B82" s="95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</row>
    <row r="83" spans="2:95" s="94" customFormat="1">
      <c r="B83" s="95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</row>
    <row r="84" spans="2:95" s="94" customFormat="1">
      <c r="B84" s="95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</row>
    <row r="85" spans="2:95" s="94" customFormat="1">
      <c r="B85" s="95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</row>
    <row r="86" spans="2:95" s="94" customFormat="1">
      <c r="B86" s="95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</row>
    <row r="87" spans="2:95" s="94" customFormat="1">
      <c r="B87" s="95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</row>
    <row r="88" spans="2:95" s="94" customFormat="1">
      <c r="B88" s="95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</row>
    <row r="89" spans="2:95" s="94" customFormat="1">
      <c r="B89" s="95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</row>
    <row r="90" spans="2:95" s="94" customFormat="1">
      <c r="B90" s="95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</row>
    <row r="91" spans="2:95" s="94" customFormat="1">
      <c r="B91" s="95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</row>
    <row r="92" spans="2:95" s="94" customFormat="1">
      <c r="B92" s="95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</row>
    <row r="93" spans="2:95" s="94" customFormat="1">
      <c r="B93" s="95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</row>
    <row r="94" spans="2:95" s="94" customFormat="1">
      <c r="B94" s="95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</row>
    <row r="95" spans="2:95" s="94" customFormat="1">
      <c r="B95" s="95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</row>
    <row r="96" spans="2:95" s="94" customFormat="1">
      <c r="B96" s="95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</row>
    <row r="97" spans="2:95" s="94" customFormat="1">
      <c r="B97" s="95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</row>
    <row r="98" spans="2:95" s="94" customFormat="1">
      <c r="B98" s="95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</row>
    <row r="99" spans="2:95" s="94" customFormat="1">
      <c r="B99" s="95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</row>
    <row r="100" spans="2:95" s="94" customFormat="1">
      <c r="B100" s="95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</row>
    <row r="101" spans="2:95" s="94" customFormat="1">
      <c r="B101" s="95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</row>
    <row r="102" spans="2:95" s="94" customFormat="1">
      <c r="B102" s="95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</row>
    <row r="103" spans="2:95" s="94" customFormat="1">
      <c r="B103" s="95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</row>
    <row r="104" spans="2:95" s="94" customFormat="1">
      <c r="B104" s="95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</row>
    <row r="105" spans="2:95" s="94" customFormat="1">
      <c r="B105" s="95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</row>
    <row r="106" spans="2:95" s="94" customFormat="1">
      <c r="B106" s="95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</row>
    <row r="107" spans="2:95" s="94" customFormat="1">
      <c r="B107" s="95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</row>
    <row r="108" spans="2:95" s="94" customFormat="1">
      <c r="B108" s="95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</row>
    <row r="109" spans="2:95" s="94" customFormat="1">
      <c r="B109" s="95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</row>
    <row r="110" spans="2:95" s="94" customFormat="1">
      <c r="B110" s="95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</row>
    <row r="111" spans="2:95" s="94" customFormat="1">
      <c r="B111" s="95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</row>
    <row r="112" spans="2:95" s="94" customFormat="1">
      <c r="B112" s="95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</row>
    <row r="113" spans="2:95" s="94" customFormat="1">
      <c r="B113" s="95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</row>
    <row r="114" spans="2:95" s="94" customFormat="1">
      <c r="B114" s="95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</row>
    <row r="115" spans="2:95" s="94" customFormat="1">
      <c r="B115" s="95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</row>
    <row r="116" spans="2:95" s="94" customFormat="1">
      <c r="B116" s="95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</row>
    <row r="117" spans="2:95" s="94" customFormat="1">
      <c r="B117" s="95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</row>
    <row r="118" spans="2:95" s="94" customFormat="1">
      <c r="B118" s="95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</row>
    <row r="119" spans="2:95" s="94" customFormat="1">
      <c r="B119" s="95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</row>
    <row r="120" spans="2:95" s="94" customFormat="1">
      <c r="B120" s="95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</row>
    <row r="121" spans="2:95" s="94" customFormat="1">
      <c r="B121" s="95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</row>
    <row r="122" spans="2:95" s="94" customFormat="1">
      <c r="B122" s="95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</row>
    <row r="123" spans="2:95" s="94" customFormat="1">
      <c r="B123" s="95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</row>
    <row r="124" spans="2:95" s="94" customFormat="1">
      <c r="B124" s="95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</row>
    <row r="125" spans="2:95" s="94" customFormat="1">
      <c r="B125" s="95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</row>
    <row r="126" spans="2:95" s="94" customFormat="1">
      <c r="B126" s="95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</row>
    <row r="127" spans="2:95" s="94" customFormat="1">
      <c r="B127" s="95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</row>
    <row r="128" spans="2:95" s="94" customFormat="1">
      <c r="B128" s="95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</row>
    <row r="129" spans="2:95" s="94" customFormat="1">
      <c r="B129" s="95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</row>
    <row r="130" spans="2:95" s="94" customFormat="1">
      <c r="B130" s="95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</row>
    <row r="131" spans="2:95" s="94" customFormat="1">
      <c r="B131" s="95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</row>
    <row r="132" spans="2:95" s="94" customFormat="1">
      <c r="B132" s="95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</row>
    <row r="133" spans="2:95" s="94" customFormat="1">
      <c r="B133" s="95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</row>
    <row r="134" spans="2:95" s="94" customFormat="1">
      <c r="B134" s="95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</row>
    <row r="135" spans="2:95" s="94" customFormat="1">
      <c r="B135" s="95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</row>
    <row r="136" spans="2:95" s="94" customFormat="1">
      <c r="B136" s="95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</row>
    <row r="137" spans="2:95" s="94" customFormat="1">
      <c r="B137" s="95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</row>
    <row r="138" spans="2:95" s="94" customFormat="1">
      <c r="B138" s="95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</row>
    <row r="139" spans="2:95" s="94" customFormat="1">
      <c r="B139" s="95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</row>
    <row r="140" spans="2:95" s="94" customFormat="1">
      <c r="B140" s="95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</row>
    <row r="141" spans="2:95" s="94" customFormat="1">
      <c r="B141" s="95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</row>
    <row r="142" spans="2:95" s="94" customFormat="1">
      <c r="B142" s="95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</row>
    <row r="143" spans="2:95" s="94" customFormat="1">
      <c r="B143" s="95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</row>
    <row r="144" spans="2:95" s="94" customFormat="1">
      <c r="B144" s="95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</row>
    <row r="145" spans="2:95" s="94" customFormat="1">
      <c r="B145" s="95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</row>
    <row r="146" spans="2:95" s="94" customFormat="1">
      <c r="B146" s="95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</row>
    <row r="147" spans="2:95" s="94" customFormat="1">
      <c r="B147" s="95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</row>
    <row r="148" spans="2:95" s="94" customFormat="1">
      <c r="B148" s="95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</row>
    <row r="149" spans="2:95" s="94" customFormat="1">
      <c r="B149" s="95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</row>
    <row r="150" spans="2:95" s="94" customFormat="1">
      <c r="B150" s="95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</row>
    <row r="151" spans="2:95" s="94" customFormat="1">
      <c r="B151" s="95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</row>
    <row r="152" spans="2:95" s="94" customFormat="1">
      <c r="B152" s="95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</row>
    <row r="153" spans="2:95" s="94" customFormat="1">
      <c r="B153" s="95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</row>
    <row r="154" spans="2:95" s="94" customFormat="1">
      <c r="B154" s="95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</row>
    <row r="155" spans="2:95" s="94" customFormat="1">
      <c r="B155" s="95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</row>
    <row r="156" spans="2:95" s="94" customFormat="1">
      <c r="B156" s="95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</row>
    <row r="157" spans="2:95" s="94" customFormat="1">
      <c r="B157" s="95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</row>
    <row r="158" spans="2:95" s="94" customFormat="1">
      <c r="B158" s="95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</row>
    <row r="159" spans="2:95" s="94" customFormat="1">
      <c r="B159" s="95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</row>
    <row r="160" spans="2:95" s="94" customFormat="1">
      <c r="B160" s="95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</row>
    <row r="161" spans="2:95" s="94" customFormat="1">
      <c r="B161" s="95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</row>
    <row r="162" spans="2:95" s="94" customFormat="1">
      <c r="B162" s="95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</row>
    <row r="163" spans="2:95" s="94" customFormat="1">
      <c r="B163" s="95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</row>
    <row r="164" spans="2:95" s="94" customFormat="1">
      <c r="B164" s="95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</row>
    <row r="165" spans="2:95" s="94" customFormat="1">
      <c r="B165" s="95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</row>
    <row r="166" spans="2:95" s="94" customFormat="1">
      <c r="B166" s="95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</row>
    <row r="167" spans="2:95" s="94" customFormat="1">
      <c r="B167" s="95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</row>
    <row r="168" spans="2:95" s="94" customFormat="1">
      <c r="B168" s="95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</row>
    <row r="169" spans="2:95" s="94" customFormat="1">
      <c r="B169" s="95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</row>
    <row r="170" spans="2:95" s="94" customFormat="1">
      <c r="B170" s="95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</row>
    <row r="171" spans="2:95" s="94" customFormat="1">
      <c r="B171" s="95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</row>
    <row r="172" spans="2:95" s="94" customFormat="1">
      <c r="B172" s="95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</row>
    <row r="173" spans="2:95" s="94" customFormat="1">
      <c r="B173" s="95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</row>
    <row r="174" spans="2:95" s="94" customFormat="1">
      <c r="B174" s="95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</row>
    <row r="175" spans="2:95" s="94" customFormat="1">
      <c r="B175" s="95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</row>
    <row r="176" spans="2:95" s="94" customFormat="1">
      <c r="B176" s="95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</row>
    <row r="177" spans="2:95" s="94" customFormat="1">
      <c r="B177" s="95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</row>
    <row r="178" spans="2:95" s="94" customFormat="1">
      <c r="B178" s="95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</row>
    <row r="179" spans="2:95" s="94" customFormat="1">
      <c r="B179" s="95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</row>
    <row r="180" spans="2:95" s="94" customFormat="1">
      <c r="B180" s="95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</row>
    <row r="181" spans="2:95" s="94" customFormat="1">
      <c r="B181" s="95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</row>
    <row r="182" spans="2:95" s="94" customFormat="1">
      <c r="B182" s="95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</row>
    <row r="183" spans="2:95" s="94" customFormat="1">
      <c r="B183" s="95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</row>
    <row r="184" spans="2:95" s="94" customFormat="1">
      <c r="B184" s="95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</row>
    <row r="185" spans="2:95" s="94" customFormat="1">
      <c r="B185" s="95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</row>
    <row r="186" spans="2:95" s="94" customFormat="1">
      <c r="B186" s="95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</row>
    <row r="187" spans="2:95" s="94" customFormat="1">
      <c r="B187" s="95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</row>
    <row r="188" spans="2:95" s="94" customFormat="1">
      <c r="B188" s="95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</row>
    <row r="189" spans="2:95" s="94" customFormat="1">
      <c r="B189" s="95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</row>
    <row r="190" spans="2:95" s="94" customFormat="1">
      <c r="B190" s="95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</row>
    <row r="191" spans="2:95" s="94" customFormat="1">
      <c r="B191" s="95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</row>
    <row r="192" spans="2:95" s="94" customFormat="1">
      <c r="B192" s="95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</row>
    <row r="193" spans="2:95" s="94" customFormat="1">
      <c r="B193" s="95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</row>
    <row r="194" spans="2:95" s="94" customFormat="1">
      <c r="B194" s="95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</row>
    <row r="195" spans="2:95" s="94" customFormat="1">
      <c r="B195" s="95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</row>
    <row r="196" spans="2:95" s="94" customFormat="1">
      <c r="B196" s="95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</row>
    <row r="197" spans="2:95" s="94" customFormat="1">
      <c r="B197" s="95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</row>
    <row r="198" spans="2:95" s="94" customFormat="1">
      <c r="B198" s="95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</row>
    <row r="199" spans="2:95" s="94" customFormat="1">
      <c r="B199" s="95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</row>
    <row r="200" spans="2:95" s="94" customFormat="1">
      <c r="B200" s="95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</row>
    <row r="201" spans="2:95" s="94" customFormat="1">
      <c r="B201" s="95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</row>
    <row r="202" spans="2:95" s="94" customFormat="1">
      <c r="B202" s="95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</row>
    <row r="203" spans="2:95" s="94" customFormat="1">
      <c r="B203" s="95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</row>
    <row r="204" spans="2:95" s="94" customFormat="1">
      <c r="B204" s="95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</row>
    <row r="205" spans="2:95" s="94" customFormat="1">
      <c r="B205" s="95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</row>
    <row r="206" spans="2:95" s="94" customFormat="1">
      <c r="B206" s="95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</row>
    <row r="207" spans="2:95" s="94" customFormat="1">
      <c r="B207" s="95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</row>
    <row r="208" spans="2:95" s="94" customFormat="1">
      <c r="B208" s="95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</row>
    <row r="209" spans="2:95" s="94" customFormat="1">
      <c r="B209" s="95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</row>
    <row r="210" spans="2:95" s="94" customFormat="1">
      <c r="B210" s="95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</row>
    <row r="211" spans="2:95" s="94" customFormat="1">
      <c r="B211" s="95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</row>
    <row r="212" spans="2:95" s="94" customFormat="1">
      <c r="B212" s="95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</row>
    <row r="213" spans="2:95" s="94" customFormat="1">
      <c r="B213" s="95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</row>
    <row r="214" spans="2:95" s="94" customFormat="1">
      <c r="B214" s="95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</row>
    <row r="215" spans="2:95" s="94" customFormat="1">
      <c r="B215" s="95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</row>
    <row r="216" spans="2:95" s="94" customFormat="1">
      <c r="B216" s="95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</row>
    <row r="217" spans="2:95" s="94" customFormat="1">
      <c r="B217" s="95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</row>
    <row r="218" spans="2:95" s="94" customFormat="1">
      <c r="B218" s="95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</row>
    <row r="219" spans="2:95" s="94" customFormat="1">
      <c r="B219" s="95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</row>
    <row r="220" spans="2:95" s="94" customFormat="1">
      <c r="B220" s="95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</row>
    <row r="221" spans="2:95" s="94" customFormat="1">
      <c r="B221" s="95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</row>
    <row r="222" spans="2:95" s="94" customFormat="1">
      <c r="B222" s="95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</row>
    <row r="223" spans="2:95" s="94" customFormat="1">
      <c r="B223" s="95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</row>
    <row r="224" spans="2:95" s="94" customFormat="1">
      <c r="B224" s="95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</row>
    <row r="225" spans="2:95" s="94" customFormat="1">
      <c r="B225" s="95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</row>
    <row r="226" spans="2:95" s="94" customFormat="1">
      <c r="B226" s="95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</row>
    <row r="227" spans="2:95" s="94" customFormat="1">
      <c r="B227" s="95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</row>
    <row r="228" spans="2:95" s="94" customFormat="1">
      <c r="B228" s="95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</row>
    <row r="229" spans="2:95" s="94" customFormat="1">
      <c r="B229" s="95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</row>
    <row r="230" spans="2:95" s="94" customFormat="1">
      <c r="B230" s="95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</row>
    <row r="231" spans="2:95" s="94" customFormat="1">
      <c r="B231" s="95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</row>
    <row r="232" spans="2:95" s="94" customFormat="1">
      <c r="B232" s="95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</row>
    <row r="233" spans="2:95" s="94" customFormat="1">
      <c r="B233" s="95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</row>
    <row r="234" spans="2:95" s="94" customFormat="1">
      <c r="B234" s="95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</row>
    <row r="235" spans="2:95" s="94" customFormat="1">
      <c r="B235" s="95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</row>
    <row r="236" spans="2:95" s="94" customFormat="1">
      <c r="B236" s="95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</row>
    <row r="237" spans="2:95" s="94" customFormat="1">
      <c r="B237" s="95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</row>
    <row r="238" spans="2:95" s="94" customFormat="1">
      <c r="B238" s="95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</row>
    <row r="239" spans="2:95" s="94" customFormat="1">
      <c r="B239" s="95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</row>
    <row r="240" spans="2:95" s="94" customFormat="1">
      <c r="B240" s="95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</row>
    <row r="241" spans="2:95" s="94" customFormat="1">
      <c r="B241" s="95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</row>
    <row r="242" spans="2:95" s="94" customFormat="1">
      <c r="B242" s="95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</row>
    <row r="243" spans="2:95" s="94" customFormat="1">
      <c r="B243" s="95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</row>
    <row r="244" spans="2:95" s="94" customFormat="1">
      <c r="B244" s="95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</row>
    <row r="245" spans="2:95" s="94" customFormat="1">
      <c r="B245" s="95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</row>
    <row r="246" spans="2:95" s="94" customFormat="1">
      <c r="B246" s="95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</row>
    <row r="247" spans="2:95" s="94" customFormat="1">
      <c r="B247" s="95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</row>
    <row r="248" spans="2:95" s="94" customFormat="1">
      <c r="B248" s="95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</row>
    <row r="249" spans="2:95" s="94" customFormat="1">
      <c r="B249" s="95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</row>
    <row r="250" spans="2:95" s="94" customFormat="1">
      <c r="B250" s="95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</row>
    <row r="251" spans="2:95" s="94" customFormat="1">
      <c r="B251" s="95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</row>
    <row r="252" spans="2:95" s="94" customFormat="1">
      <c r="B252" s="95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</row>
    <row r="253" spans="2:95" s="94" customFormat="1">
      <c r="B253" s="95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</row>
    <row r="254" spans="2:95" s="94" customFormat="1">
      <c r="B254" s="95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</row>
    <row r="255" spans="2:95" s="94" customFormat="1">
      <c r="B255" s="95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</row>
    <row r="256" spans="2:95" s="94" customFormat="1">
      <c r="B256" s="95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</row>
    <row r="257" spans="2:95" s="94" customFormat="1">
      <c r="B257" s="95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</row>
    <row r="258" spans="2:95" s="94" customFormat="1">
      <c r="B258" s="95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</row>
    <row r="259" spans="2:95" s="94" customFormat="1">
      <c r="B259" s="95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</row>
    <row r="260" spans="2:95" s="94" customFormat="1">
      <c r="B260" s="95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</row>
    <row r="261" spans="2:95" s="94" customFormat="1">
      <c r="B261" s="95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</row>
    <row r="262" spans="2:95" s="94" customFormat="1">
      <c r="B262" s="95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</row>
    <row r="263" spans="2:95" s="94" customFormat="1">
      <c r="B263" s="95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</row>
    <row r="264" spans="2:95" s="94" customFormat="1">
      <c r="B264" s="95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</row>
    <row r="265" spans="2:95" s="94" customFormat="1">
      <c r="B265" s="95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</row>
    <row r="266" spans="2:95" s="94" customFormat="1">
      <c r="B266" s="95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</row>
    <row r="267" spans="2:95" s="94" customFormat="1">
      <c r="B267" s="95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</row>
    <row r="268" spans="2:95" s="94" customFormat="1">
      <c r="B268" s="95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</row>
    <row r="269" spans="2:95" s="94" customFormat="1">
      <c r="B269" s="95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</row>
    <row r="270" spans="2:95" s="94" customFormat="1">
      <c r="B270" s="95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</row>
    <row r="271" spans="2:95" s="94" customFormat="1">
      <c r="B271" s="95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</row>
    <row r="272" spans="2:95" s="94" customFormat="1">
      <c r="B272" s="95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</row>
    <row r="273" spans="2:95" s="94" customFormat="1">
      <c r="B273" s="95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</row>
    <row r="274" spans="2:95" s="94" customFormat="1">
      <c r="B274" s="95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</row>
    <row r="275" spans="2:95" s="94" customFormat="1">
      <c r="B275" s="95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</row>
    <row r="276" spans="2:95" s="94" customFormat="1">
      <c r="B276" s="95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</row>
    <row r="277" spans="2:95" s="94" customFormat="1">
      <c r="B277" s="95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</row>
    <row r="278" spans="2:95" s="94" customFormat="1">
      <c r="B278" s="95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</row>
    <row r="279" spans="2:95" s="94" customFormat="1">
      <c r="B279" s="95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</row>
    <row r="280" spans="2:95" s="94" customFormat="1">
      <c r="B280" s="95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</row>
    <row r="281" spans="2:95" s="94" customFormat="1">
      <c r="B281" s="95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</row>
    <row r="282" spans="2:95" s="94" customFormat="1">
      <c r="B282" s="95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</row>
    <row r="283" spans="2:95" s="94" customFormat="1">
      <c r="B283" s="95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</row>
    <row r="284" spans="2:95" s="94" customFormat="1">
      <c r="B284" s="95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</row>
    <row r="285" spans="2:95" s="94" customFormat="1">
      <c r="B285" s="95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</row>
    <row r="286" spans="2:95" s="94" customFormat="1">
      <c r="B286" s="95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</row>
    <row r="287" spans="2:95" s="94" customFormat="1">
      <c r="B287" s="95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</row>
    <row r="288" spans="2:95" s="94" customFormat="1">
      <c r="B288" s="95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</row>
    <row r="289" spans="1:95" s="94" customFormat="1">
      <c r="B289" s="95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</row>
    <row r="290" spans="1:95" s="94" customFormat="1">
      <c r="B290" s="95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</row>
    <row r="291" spans="1:95" s="94" customFormat="1">
      <c r="B291" s="95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</row>
    <row r="292" spans="1:95" s="94" customFormat="1">
      <c r="B292" s="95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</row>
    <row r="293" spans="1:95" s="94" customFormat="1">
      <c r="B293" s="95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</row>
    <row r="294" spans="1:95" s="94" customFormat="1">
      <c r="B294" s="95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</row>
    <row r="295" spans="1:95" s="94" customFormat="1">
      <c r="B295" s="95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</row>
    <row r="296" spans="1:95" s="94" customFormat="1">
      <c r="B296" s="95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</row>
    <row r="297" spans="1:95" s="94" customFormat="1">
      <c r="B297" s="95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</row>
    <row r="298" spans="1:95" s="94" customFormat="1">
      <c r="B298" s="95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</row>
    <row r="299" spans="1:95" s="94" customFormat="1">
      <c r="B299" s="95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</row>
    <row r="300" spans="1:95" s="94" customFormat="1">
      <c r="B300" s="95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</row>
    <row r="301" spans="1:95" s="94" customFormat="1">
      <c r="B301" s="95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</row>
    <row r="302" spans="1:95" s="94" customFormat="1">
      <c r="B302" s="95"/>
      <c r="F302" s="29"/>
      <c r="G302" s="29"/>
      <c r="H302" s="7"/>
      <c r="I302" s="7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</row>
    <row r="303" spans="1:95">
      <c r="A303" s="94"/>
      <c r="B303" s="95"/>
      <c r="C303" s="94"/>
      <c r="D303" s="94"/>
      <c r="E303" s="94"/>
      <c r="F303" s="29"/>
    </row>
  </sheetData>
  <mergeCells count="10">
    <mergeCell ref="A61:B61"/>
    <mergeCell ref="A13:B13"/>
    <mergeCell ref="A8:B8"/>
    <mergeCell ref="A9:B9"/>
    <mergeCell ref="A10:B10"/>
    <mergeCell ref="A11:B11"/>
    <mergeCell ref="A14:B14"/>
    <mergeCell ref="A15:B15"/>
    <mergeCell ref="A16:B16"/>
    <mergeCell ref="A17:B17"/>
  </mergeCells>
  <conditionalFormatting sqref="F14:F17">
    <cfRule type="iconSet" priority="7">
      <iconSet iconSet="3Symbols2" reverse="1">
        <cfvo type="percent" val="0"/>
        <cfvo type="num" val="0"/>
        <cfvo type="num" val="0" gte="0"/>
      </iconSet>
    </cfRule>
  </conditionalFormatting>
  <conditionalFormatting sqref="F61">
    <cfRule type="iconSet" priority="4">
      <iconSet iconSet="3Symbols2">
        <cfvo type="percent" val="0"/>
        <cfvo type="num" val="0"/>
        <cfvo type="num" val="0"/>
      </iconSet>
    </cfRule>
  </conditionalFormatting>
  <conditionalFormatting sqref="F10:F11">
    <cfRule type="iconSet" priority="3">
      <iconSet iconSet="3Symbols2">
        <cfvo type="percent" val="0"/>
        <cfvo type="num" val="0"/>
        <cfvo type="num" val="0"/>
      </iconSet>
    </cfRule>
  </conditionalFormatting>
  <conditionalFormatting sqref="F9:F11">
    <cfRule type="iconSet" priority="2">
      <iconSet iconSet="3Symbols2">
        <cfvo type="percent" val="0"/>
        <cfvo type="num" val="0"/>
        <cfvo type="num" val="0"/>
      </iconSet>
    </cfRule>
  </conditionalFormatting>
  <conditionalFormatting sqref="F56:F57">
    <cfRule type="iconSet" priority="1">
      <iconSet iconSet="3Symbols2">
        <cfvo type="percent" val="0"/>
        <cfvo type="num" val="0"/>
        <cfvo type="num" val="0"/>
      </iconSet>
    </cfRule>
  </conditionalFormatting>
  <conditionalFormatting sqref="F6 F14:F17 F9:F11 F21:F60">
    <cfRule type="iconSet" priority="109">
      <iconSet iconSet="3Symbols2">
        <cfvo type="percent" val="0"/>
        <cfvo type="num" val="0"/>
        <cfvo type="num" val="0"/>
      </iconSet>
    </cfRule>
  </conditionalFormatting>
  <conditionalFormatting sqref="F21:F60">
    <cfRule type="iconSet" priority="114">
      <iconSet iconSet="3Symbols2">
        <cfvo type="percent" val="0"/>
        <cfvo type="num" val="0"/>
        <cfvo type="num" val="0"/>
      </iconSet>
    </cfRule>
  </conditionalFormatting>
  <conditionalFormatting sqref="F2 F5:F7 F10:F13 F17:F58">
    <cfRule type="iconSet" priority="115">
      <iconSet iconSet="3Symbols2">
        <cfvo type="percent" val="0"/>
        <cfvo type="num" val="0"/>
        <cfvo type="num" val="0"/>
      </iconSet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CW303"/>
  <sheetViews>
    <sheetView workbookViewId="0">
      <pane ySplit="6" topLeftCell="A43" activePane="bottomLeft" state="frozen"/>
      <selection activeCell="A25" sqref="A25"/>
      <selection pane="bottomLeft" activeCell="A25" sqref="A25"/>
    </sheetView>
  </sheetViews>
  <sheetFormatPr defaultRowHeight="12.75"/>
  <cols>
    <col min="1" max="1" width="20.75" style="96" bestFit="1" customWidth="1"/>
    <col min="2" max="2" width="19.25" style="97" bestFit="1" customWidth="1"/>
    <col min="3" max="3" width="8.75" style="96" bestFit="1" customWidth="1"/>
    <col min="4" max="4" width="14.625" style="96" bestFit="1" customWidth="1"/>
    <col min="5" max="5" width="12.375" style="96" bestFit="1" customWidth="1"/>
    <col min="6" max="6" width="11" style="7" customWidth="1"/>
    <col min="7" max="7" width="9" style="7"/>
    <col min="8" max="8" width="20.75" style="7" customWidth="1"/>
    <col min="9" max="9" width="9" style="7" customWidth="1"/>
    <col min="10" max="46" width="9" style="7"/>
    <col min="47" max="95" width="9" style="1"/>
    <col min="96" max="16384" width="9" style="96"/>
  </cols>
  <sheetData>
    <row r="1" spans="1:101" s="59" customFormat="1">
      <c r="A1" s="64"/>
      <c r="B1" s="60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</row>
    <row r="2" spans="1:101" s="59" customFormat="1">
      <c r="B2" s="60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1" s="59" customFormat="1">
      <c r="B3" s="60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1" s="59" customFormat="1">
      <c r="B4" s="6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</row>
    <row r="5" spans="1:101" s="61" customFormat="1" ht="15.75">
      <c r="A5" s="23"/>
      <c r="B5" s="56"/>
      <c r="C5" s="24" t="s">
        <v>3</v>
      </c>
      <c r="D5" s="24" t="str">
        <f>CONCATENATE("Realizat ",'Setare fisier'!$B$6)</f>
        <v xml:space="preserve">Realizat </v>
      </c>
      <c r="E5" s="24" t="str">
        <f>CONCATENATE("Realizat ",'Setare fisier'!$C$6)</f>
        <v xml:space="preserve">Realizat </v>
      </c>
      <c r="F5" s="25" t="s">
        <v>4</v>
      </c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</row>
    <row r="6" spans="1:101" s="64" customFormat="1" ht="15.75">
      <c r="A6" s="105" t="s">
        <v>2</v>
      </c>
      <c r="B6" s="105" t="s">
        <v>117</v>
      </c>
      <c r="C6" s="62">
        <f>C11</f>
        <v>0</v>
      </c>
      <c r="D6" s="62">
        <f>D11</f>
        <v>0</v>
      </c>
      <c r="E6" s="62">
        <f>E11</f>
        <v>0</v>
      </c>
      <c r="F6" s="63">
        <f>F11</f>
        <v>0</v>
      </c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</row>
    <row r="7" spans="1:101" s="61" customFormat="1" ht="15">
      <c r="A7" s="65"/>
      <c r="B7" s="66"/>
      <c r="C7" s="67"/>
      <c r="D7" s="16"/>
      <c r="E7" s="16"/>
      <c r="F7" s="26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</row>
    <row r="8" spans="1:101" s="61" customFormat="1" ht="15.75">
      <c r="A8" s="213" t="s">
        <v>5</v>
      </c>
      <c r="B8" s="213"/>
      <c r="C8" s="68" t="s">
        <v>3</v>
      </c>
      <c r="D8" s="68" t="s">
        <v>93</v>
      </c>
      <c r="E8" s="68" t="s">
        <v>93</v>
      </c>
      <c r="F8" s="69" t="s">
        <v>4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</row>
    <row r="9" spans="1:101" s="61" customFormat="1" ht="15">
      <c r="A9" s="190" t="s">
        <v>6</v>
      </c>
      <c r="B9" s="190"/>
      <c r="C9" s="70">
        <f>C17</f>
        <v>0</v>
      </c>
      <c r="D9" s="70">
        <f>D17</f>
        <v>0</v>
      </c>
      <c r="E9" s="70">
        <f>E17</f>
        <v>0</v>
      </c>
      <c r="F9" s="71">
        <f>C9-D9-E9</f>
        <v>0</v>
      </c>
      <c r="G9" s="174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</row>
    <row r="10" spans="1:101" s="61" customFormat="1" ht="15">
      <c r="A10" s="190" t="s">
        <v>7</v>
      </c>
      <c r="B10" s="190"/>
      <c r="C10" s="70">
        <f>C61</f>
        <v>0</v>
      </c>
      <c r="D10" s="70">
        <f>D61</f>
        <v>0</v>
      </c>
      <c r="E10" s="70">
        <f>E61</f>
        <v>0</v>
      </c>
      <c r="F10" s="71">
        <f>C10-D10-E10</f>
        <v>0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</row>
    <row r="11" spans="1:101" s="61" customFormat="1" ht="15">
      <c r="A11" s="190" t="s">
        <v>8</v>
      </c>
      <c r="B11" s="190"/>
      <c r="C11" s="72">
        <f>C9-C10</f>
        <v>0</v>
      </c>
      <c r="D11" s="72">
        <f>D9-D10</f>
        <v>0</v>
      </c>
      <c r="E11" s="72">
        <f>E9-E10</f>
        <v>0</v>
      </c>
      <c r="F11" s="73">
        <f>F9-F10</f>
        <v>0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</row>
    <row r="12" spans="1:101" s="61" customFormat="1" ht="18.75">
      <c r="A12" s="65"/>
      <c r="B12" s="57"/>
      <c r="C12" s="19"/>
      <c r="D12" s="16"/>
      <c r="E12" s="16"/>
      <c r="F12" s="26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</row>
    <row r="13" spans="1:101" s="61" customFormat="1" ht="15.75">
      <c r="A13" s="212" t="s">
        <v>9</v>
      </c>
      <c r="B13" s="212"/>
      <c r="C13" s="74" t="s">
        <v>3</v>
      </c>
      <c r="D13" s="74" t="s">
        <v>93</v>
      </c>
      <c r="E13" s="74" t="s">
        <v>93</v>
      </c>
      <c r="F13" s="75" t="s">
        <v>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</row>
    <row r="14" spans="1:101" s="61" customFormat="1" ht="15">
      <c r="A14" s="190" t="s">
        <v>13</v>
      </c>
      <c r="B14" s="191"/>
      <c r="C14" s="106">
        <f>HLOOKUP($B$6,'Setare fisier'!$A$8:$N$11,MATCH(A14,'Setare fisier'!$A$8:$A$11,0),0)</f>
        <v>0</v>
      </c>
      <c r="D14" s="76"/>
      <c r="E14" s="76"/>
      <c r="F14" s="77">
        <f>C14-D14-E14</f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</row>
    <row r="15" spans="1:101" s="61" customFormat="1" ht="15">
      <c r="A15" s="190" t="s">
        <v>14</v>
      </c>
      <c r="B15" s="191"/>
      <c r="C15" s="106">
        <f>HLOOKUP($B$6,'Setare fisier'!$A$8:$N$11,MATCH(A15,'Setare fisier'!$A$8:$A$11,0),0)</f>
        <v>0</v>
      </c>
      <c r="D15" s="76"/>
      <c r="E15" s="76"/>
      <c r="F15" s="77">
        <f>C15-D15-E15</f>
        <v>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</row>
    <row r="16" spans="1:101" s="61" customFormat="1" ht="15" customHeight="1">
      <c r="A16" s="190" t="s">
        <v>15</v>
      </c>
      <c r="B16" s="191"/>
      <c r="C16" s="106">
        <f>HLOOKUP($B$6,'Setare fisier'!$A$8:$N$11,MATCH(A16,'Setare fisier'!$A$8:$A$11,0),0)</f>
        <v>0</v>
      </c>
      <c r="D16" s="76"/>
      <c r="E16" s="76"/>
      <c r="F16" s="77">
        <f>C16-D16-E16</f>
        <v>0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</row>
    <row r="17" spans="1:101" s="61" customFormat="1" ht="15.75">
      <c r="A17" s="214"/>
      <c r="B17" s="214"/>
      <c r="C17" s="78">
        <f>SUM(C14:C16)</f>
        <v>0</v>
      </c>
      <c r="D17" s="78">
        <f>SUM(D14:D16)</f>
        <v>0</v>
      </c>
      <c r="E17" s="78"/>
      <c r="F17" s="79">
        <f>SUM(F14:F16)</f>
        <v>0</v>
      </c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</row>
    <row r="18" spans="1:101" s="61" customFormat="1" ht="18.75">
      <c r="A18" s="18"/>
      <c r="B18" s="58"/>
      <c r="C18" s="16"/>
      <c r="D18" s="17"/>
      <c r="E18" s="20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</row>
    <row r="19" spans="1:101" s="61" customFormat="1" ht="15.75">
      <c r="A19" s="80" t="s">
        <v>10</v>
      </c>
      <c r="B19" s="81"/>
      <c r="C19" s="80"/>
      <c r="D19" s="80"/>
      <c r="E19" s="82"/>
      <c r="F19" s="82"/>
      <c r="G19" s="83"/>
      <c r="H19" s="80" t="s">
        <v>46</v>
      </c>
      <c r="I19" s="80"/>
      <c r="J19" s="83"/>
      <c r="K19" s="83"/>
      <c r="L19" s="83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</row>
    <row r="20" spans="1:101" s="64" customFormat="1" ht="15" customHeight="1">
      <c r="A20" s="84" t="s">
        <v>62</v>
      </c>
      <c r="B20" s="85" t="s">
        <v>63</v>
      </c>
      <c r="C20" s="86" t="s">
        <v>3</v>
      </c>
      <c r="D20" s="24" t="str">
        <f>CONCATENATE("Realizat ",'Setare fisier'!$B$6)</f>
        <v xml:space="preserve">Realizat </v>
      </c>
      <c r="E20" s="24" t="str">
        <f>CONCATENATE("Realizat ",'Setare fisier'!$C$6)</f>
        <v xml:space="preserve">Realizat </v>
      </c>
      <c r="F20" s="86" t="s">
        <v>4</v>
      </c>
      <c r="G20" s="15"/>
      <c r="H20" s="87" t="s">
        <v>62</v>
      </c>
      <c r="I20" s="87" t="s">
        <v>0</v>
      </c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</row>
    <row r="21" spans="1:101" s="61" customFormat="1" ht="15">
      <c r="A21" s="100" t="s">
        <v>11</v>
      </c>
      <c r="B21" s="88" t="s">
        <v>139</v>
      </c>
      <c r="C21" s="89">
        <f>SUMPRODUCT(('Setare fisier'!$C$16:$N$16=$B$6)*('Setare fisier'!$A$18:$A$56=A21)*('Setare fisier'!$B$18:$B$56=B21)*('Setare fisier'!$C$18:$N$56))</f>
        <v>0</v>
      </c>
      <c r="D21" s="89"/>
      <c r="E21" s="89"/>
      <c r="F21" s="30">
        <f t="shared" ref="F21:F32" si="0">C21-D21-E21</f>
        <v>0</v>
      </c>
      <c r="G21" s="15"/>
      <c r="H21" s="173" t="s">
        <v>11</v>
      </c>
      <c r="I21" s="32">
        <f t="shared" ref="I21:I30" si="1">SUMIF(A:A,H23,D:D)+SUMIF(A:A,H23,E:E)</f>
        <v>0</v>
      </c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</row>
    <row r="22" spans="1:101" s="61" customFormat="1" ht="15">
      <c r="A22" s="100" t="s">
        <v>11</v>
      </c>
      <c r="B22" s="88" t="s">
        <v>12</v>
      </c>
      <c r="C22" s="89">
        <f>SUMPRODUCT(('Setare fisier'!$C$16:$N$16=$B$6)*('Setare fisier'!$A$18:$A$56=A22)*('Setare fisier'!$B$18:$B$56=B22)*('Setare fisier'!$C$18:$N$56))</f>
        <v>0</v>
      </c>
      <c r="D22" s="89"/>
      <c r="E22" s="89"/>
      <c r="F22" s="30">
        <f t="shared" si="0"/>
        <v>0</v>
      </c>
      <c r="G22" s="15"/>
      <c r="H22" s="173" t="s">
        <v>97</v>
      </c>
      <c r="I22" s="32">
        <f t="shared" si="1"/>
        <v>0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</row>
    <row r="23" spans="1:101" s="61" customFormat="1" ht="15">
      <c r="A23" s="100" t="s">
        <v>11</v>
      </c>
      <c r="B23" s="88" t="s">
        <v>16</v>
      </c>
      <c r="C23" s="89">
        <f>SUMPRODUCT(('Setare fisier'!$C$16:$N$16=$B$6)*('Setare fisier'!$A$18:$A$56=A23)*('Setare fisier'!$B$18:$B$56=B23)*('Setare fisier'!$C$18:$N$56))</f>
        <v>0</v>
      </c>
      <c r="D23" s="89"/>
      <c r="E23" s="89"/>
      <c r="F23" s="30">
        <f t="shared" si="0"/>
        <v>0</v>
      </c>
      <c r="G23" s="15"/>
      <c r="H23" s="172" t="s">
        <v>61</v>
      </c>
      <c r="I23" s="32">
        <f t="shared" si="1"/>
        <v>0</v>
      </c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</row>
    <row r="24" spans="1:101" s="61" customFormat="1" ht="15">
      <c r="A24" s="100" t="s">
        <v>11</v>
      </c>
      <c r="B24" s="88" t="s">
        <v>17</v>
      </c>
      <c r="C24" s="89">
        <f>SUMPRODUCT(('Setare fisier'!$C$16:$N$16=$B$6)*('Setare fisier'!$A$18:$A$56=A24)*('Setare fisier'!$B$18:$B$56=B24)*('Setare fisier'!$C$18:$N$56))</f>
        <v>0</v>
      </c>
      <c r="D24" s="89"/>
      <c r="E24" s="89"/>
      <c r="F24" s="30">
        <f t="shared" si="0"/>
        <v>0</v>
      </c>
      <c r="G24" s="15"/>
      <c r="H24" s="172" t="s">
        <v>23</v>
      </c>
      <c r="I24" s="32">
        <f t="shared" si="1"/>
        <v>0</v>
      </c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</row>
    <row r="25" spans="1:101" s="61" customFormat="1" ht="30">
      <c r="A25" s="100" t="s">
        <v>11</v>
      </c>
      <c r="B25" s="88" t="s">
        <v>18</v>
      </c>
      <c r="C25" s="89">
        <f>SUMPRODUCT(('Setare fisier'!$C$16:$N$16=$B$6)*('Setare fisier'!$A$18:$A$56=A25)*('Setare fisier'!$B$18:$B$56=B25)*('Setare fisier'!$C$18:$N$56))</f>
        <v>0</v>
      </c>
      <c r="D25" s="89"/>
      <c r="E25" s="89"/>
      <c r="F25" s="30">
        <f t="shared" si="0"/>
        <v>0</v>
      </c>
      <c r="G25" s="15"/>
      <c r="H25" s="172" t="s">
        <v>42</v>
      </c>
      <c r="I25" s="32">
        <f t="shared" si="1"/>
        <v>0</v>
      </c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</row>
    <row r="26" spans="1:101" s="61" customFormat="1" ht="15">
      <c r="A26" s="100" t="s">
        <v>11</v>
      </c>
      <c r="B26" s="88" t="s">
        <v>19</v>
      </c>
      <c r="C26" s="89">
        <f>SUMPRODUCT(('Setare fisier'!$C$16:$N$16=$B$6)*('Setare fisier'!$A$18:$A$56=A26)*('Setare fisier'!$B$18:$B$56=B26)*('Setare fisier'!$C$18:$N$56))</f>
        <v>0</v>
      </c>
      <c r="D26" s="89"/>
      <c r="E26" s="89"/>
      <c r="F26" s="30">
        <f t="shared" si="0"/>
        <v>0</v>
      </c>
      <c r="G26" s="15"/>
      <c r="H26" s="172" t="s">
        <v>31</v>
      </c>
      <c r="I26" s="32">
        <f t="shared" si="1"/>
        <v>0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</row>
    <row r="27" spans="1:101" s="61" customFormat="1" ht="15">
      <c r="A27" s="100" t="s">
        <v>11</v>
      </c>
      <c r="B27" s="88" t="s">
        <v>20</v>
      </c>
      <c r="C27" s="89">
        <f>SUMPRODUCT(('Setare fisier'!$C$16:$N$16=$B$6)*('Setare fisier'!$A$18:$A$56=A27)*('Setare fisier'!$B$18:$B$56=B27)*('Setare fisier'!$C$18:$N$56))</f>
        <v>0</v>
      </c>
      <c r="D27" s="89"/>
      <c r="E27" s="89"/>
      <c r="F27" s="30">
        <f t="shared" si="0"/>
        <v>0</v>
      </c>
      <c r="G27" s="15"/>
      <c r="H27" s="172" t="s">
        <v>43</v>
      </c>
      <c r="I27" s="32">
        <f t="shared" si="1"/>
        <v>0</v>
      </c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</row>
    <row r="28" spans="1:101" s="61" customFormat="1" ht="15">
      <c r="A28" s="100" t="s">
        <v>11</v>
      </c>
      <c r="B28" s="88" t="s">
        <v>39</v>
      </c>
      <c r="C28" s="89">
        <f>SUMPRODUCT(('Setare fisier'!$C$16:$N$16=$B$6)*('Setare fisier'!$A$18:$A$56=A28)*('Setare fisier'!$B$18:$B$56=B28)*('Setare fisier'!$C$18:$N$56))</f>
        <v>0</v>
      </c>
      <c r="D28" s="89"/>
      <c r="E28" s="89"/>
      <c r="F28" s="30">
        <f t="shared" si="0"/>
        <v>0</v>
      </c>
      <c r="G28" s="15"/>
      <c r="H28" s="172" t="s">
        <v>35</v>
      </c>
      <c r="I28" s="32">
        <f t="shared" si="1"/>
        <v>0</v>
      </c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</row>
    <row r="29" spans="1:101" s="61" customFormat="1" ht="15">
      <c r="A29" s="100" t="s">
        <v>11</v>
      </c>
      <c r="B29" s="88" t="s">
        <v>21</v>
      </c>
      <c r="C29" s="89">
        <f>SUMPRODUCT(('Setare fisier'!$C$16:$N$16=$B$6)*('Setare fisier'!$A$18:$A$56=A29)*('Setare fisier'!$B$18:$B$56=B29)*('Setare fisier'!$C$18:$N$56))</f>
        <v>0</v>
      </c>
      <c r="D29" s="89"/>
      <c r="E29" s="89"/>
      <c r="F29" s="30">
        <f t="shared" si="0"/>
        <v>0</v>
      </c>
      <c r="G29" s="15"/>
      <c r="H29" s="172" t="s">
        <v>64</v>
      </c>
      <c r="I29" s="32">
        <f t="shared" si="1"/>
        <v>0</v>
      </c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</row>
    <row r="30" spans="1:101" s="61" customFormat="1" ht="30">
      <c r="A30" s="98" t="s">
        <v>97</v>
      </c>
      <c r="B30" s="88" t="s">
        <v>98</v>
      </c>
      <c r="C30" s="89">
        <f>SUMPRODUCT(('Setare fisier'!$C$16:$N$16=$B$6)*('Setare fisier'!$A$18:$A$56=A30)*('Setare fisier'!$B$18:$B$56=B30)*('Setare fisier'!$C$18:$N$56))</f>
        <v>0</v>
      </c>
      <c r="D30" s="89"/>
      <c r="E30" s="89"/>
      <c r="F30" s="30">
        <f t="shared" si="0"/>
        <v>0</v>
      </c>
      <c r="G30" s="15"/>
      <c r="H30" s="172" t="s">
        <v>45</v>
      </c>
      <c r="I30" s="32">
        <f t="shared" si="1"/>
        <v>0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</row>
    <row r="31" spans="1:101" s="61" customFormat="1" ht="15" customHeight="1">
      <c r="A31" s="98" t="s">
        <v>97</v>
      </c>
      <c r="B31" s="88" t="s">
        <v>99</v>
      </c>
      <c r="C31" s="89">
        <f>SUMPRODUCT(('Setare fisier'!$C$16:$N$16=$B$6)*('Setare fisier'!$A$18:$A$56=A31)*('Setare fisier'!$B$18:$B$56=B31)*('Setare fisier'!$C$18:$N$56))</f>
        <v>0</v>
      </c>
      <c r="D31" s="89"/>
      <c r="E31" s="89"/>
      <c r="F31" s="30">
        <f t="shared" si="0"/>
        <v>0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</row>
    <row r="32" spans="1:101" s="61" customFormat="1" ht="30">
      <c r="A32" s="99" t="s">
        <v>61</v>
      </c>
      <c r="B32" s="88" t="s">
        <v>94</v>
      </c>
      <c r="C32" s="89">
        <f>SUMPRODUCT(('Setare fisier'!$C$16:$N$16=$B$6)*('Setare fisier'!$A$18:$A$56=A32)*('Setare fisier'!$B$18:$B$56=B32)*('Setare fisier'!$C$18:$N$56))</f>
        <v>0</v>
      </c>
      <c r="D32" s="89"/>
      <c r="E32" s="89"/>
      <c r="F32" s="30">
        <f t="shared" si="0"/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</row>
    <row r="33" spans="1:101" s="61" customFormat="1" ht="15">
      <c r="A33" s="99" t="s">
        <v>61</v>
      </c>
      <c r="B33" s="88" t="s">
        <v>22</v>
      </c>
      <c r="C33" s="89">
        <f>SUMPRODUCT(('Setare fisier'!$C$16:$N$16=$B$6)*('Setare fisier'!$A$18:$A$56=A33)*('Setare fisier'!$B$18:$B$56=B33)*('Setare fisier'!$C$18:$N$56))</f>
        <v>0</v>
      </c>
      <c r="D33" s="89"/>
      <c r="E33" s="89"/>
      <c r="F33" s="30">
        <f>C33-D33-E33</f>
        <v>0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</row>
    <row r="34" spans="1:101" s="61" customFormat="1" ht="15">
      <c r="A34" s="99" t="s">
        <v>61</v>
      </c>
      <c r="B34" s="88" t="s">
        <v>38</v>
      </c>
      <c r="C34" s="89">
        <f>SUMPRODUCT(('Setare fisier'!$C$16:$N$16=$B$6)*('Setare fisier'!$A$18:$A$56=A34)*('Setare fisier'!$B$18:$B$56=B34)*('Setare fisier'!$C$18:$N$56))</f>
        <v>0</v>
      </c>
      <c r="D34" s="89"/>
      <c r="E34" s="89"/>
      <c r="F34" s="30">
        <f>C34-D34-E34</f>
        <v>0</v>
      </c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</row>
    <row r="35" spans="1:101" s="61" customFormat="1" ht="15">
      <c r="A35" s="99" t="s">
        <v>61</v>
      </c>
      <c r="B35" s="88" t="s">
        <v>21</v>
      </c>
      <c r="C35" s="89">
        <f>SUMPRODUCT(('Setare fisier'!$C$16:$N$16=$B$6)*('Setare fisier'!$A$18:$A$56=A35)*('Setare fisier'!$B$18:$B$56=B35)*('Setare fisier'!$C$18:$N$56))</f>
        <v>0</v>
      </c>
      <c r="D35" s="89"/>
      <c r="E35" s="89"/>
      <c r="F35" s="30">
        <f>C35-D35-E35</f>
        <v>0</v>
      </c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</row>
    <row r="36" spans="1:101" s="61" customFormat="1" ht="15">
      <c r="A36" s="100" t="s">
        <v>23</v>
      </c>
      <c r="B36" s="88" t="s">
        <v>24</v>
      </c>
      <c r="C36" s="89">
        <f>SUMPRODUCT(('Setare fisier'!$C$16:$N$16=$B$6)*('Setare fisier'!$A$18:$A$56=A36)*('Setare fisier'!$B$18:$B$56=B36)*('Setare fisier'!$C$18:$N$56))</f>
        <v>0</v>
      </c>
      <c r="D36" s="89"/>
      <c r="E36" s="89"/>
      <c r="F36" s="30">
        <f>C36-D36-E36</f>
        <v>0</v>
      </c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</row>
    <row r="37" spans="1:101" s="61" customFormat="1" ht="15">
      <c r="A37" s="100" t="s">
        <v>23</v>
      </c>
      <c r="B37" s="88" t="s">
        <v>95</v>
      </c>
      <c r="C37" s="89">
        <f>SUMPRODUCT(('Setare fisier'!$C$16:$N$16=$B$6)*('Setare fisier'!$A$18:$A$56=A37)*('Setare fisier'!$B$18:$B$56=B37)*('Setare fisier'!$C$18:$N$56))</f>
        <v>0</v>
      </c>
      <c r="D37" s="89"/>
      <c r="E37" s="89"/>
      <c r="F37" s="30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</row>
    <row r="38" spans="1:101" s="61" customFormat="1" ht="15">
      <c r="A38" s="100" t="s">
        <v>23</v>
      </c>
      <c r="B38" s="88" t="s">
        <v>25</v>
      </c>
      <c r="C38" s="89">
        <f>SUMPRODUCT(('Setare fisier'!$C$16:$N$16=$B$6)*('Setare fisier'!$A$18:$A$56=A38)*('Setare fisier'!$B$18:$B$56=B38)*('Setare fisier'!$C$18:$N$56))</f>
        <v>0</v>
      </c>
      <c r="D38" s="89"/>
      <c r="E38" s="89"/>
      <c r="F38" s="30">
        <f t="shared" ref="F38:F60" si="2">C38-D38-E38</f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</row>
    <row r="39" spans="1:101" s="61" customFormat="1" ht="15">
      <c r="A39" s="100" t="s">
        <v>23</v>
      </c>
      <c r="B39" s="88" t="s">
        <v>26</v>
      </c>
      <c r="C39" s="89">
        <f>SUMPRODUCT(('Setare fisier'!$C$16:$N$16=$B$6)*('Setare fisier'!$A$18:$A$56=A39)*('Setare fisier'!$B$18:$B$56=B39)*('Setare fisier'!$C$18:$N$56))</f>
        <v>0</v>
      </c>
      <c r="D39" s="89"/>
      <c r="E39" s="89"/>
      <c r="F39" s="30">
        <f t="shared" si="2"/>
        <v>0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</row>
    <row r="40" spans="1:101" s="61" customFormat="1" ht="15">
      <c r="A40" s="100" t="s">
        <v>23</v>
      </c>
      <c r="B40" s="88" t="s">
        <v>27</v>
      </c>
      <c r="C40" s="89">
        <f>SUMPRODUCT(('Setare fisier'!$C$16:$N$16=$B$6)*('Setare fisier'!$A$18:$A$56=A40)*('Setare fisier'!$B$18:$B$56=B40)*('Setare fisier'!$C$18:$N$56))</f>
        <v>0</v>
      </c>
      <c r="D40" s="89"/>
      <c r="E40" s="89"/>
      <c r="F40" s="30">
        <f t="shared" si="2"/>
        <v>0</v>
      </c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</row>
    <row r="41" spans="1:101" s="61" customFormat="1" ht="15">
      <c r="A41" s="101" t="s">
        <v>42</v>
      </c>
      <c r="B41" s="88" t="s">
        <v>28</v>
      </c>
      <c r="C41" s="89">
        <f>SUMPRODUCT(('Setare fisier'!$C$16:$N$16=$B$6)*('Setare fisier'!$A$18:$A$56=A41)*('Setare fisier'!$B$18:$B$56=B41)*('Setare fisier'!$C$18:$N$56))</f>
        <v>0</v>
      </c>
      <c r="D41" s="89"/>
      <c r="E41" s="89"/>
      <c r="F41" s="30">
        <f t="shared" si="2"/>
        <v>0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</row>
    <row r="42" spans="1:101" s="61" customFormat="1" ht="15">
      <c r="A42" s="101" t="s">
        <v>42</v>
      </c>
      <c r="B42" s="88" t="s">
        <v>29</v>
      </c>
      <c r="C42" s="89">
        <f>SUMPRODUCT(('Setare fisier'!$C$16:$N$16=$B$6)*('Setare fisier'!$A$18:$A$56=A42)*('Setare fisier'!$B$18:$B$56=B42)*('Setare fisier'!$C$18:$N$56))</f>
        <v>0</v>
      </c>
      <c r="D42" s="89"/>
      <c r="E42" s="89"/>
      <c r="F42" s="30">
        <f t="shared" si="2"/>
        <v>0</v>
      </c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</row>
    <row r="43" spans="1:101" s="61" customFormat="1" ht="15">
      <c r="A43" s="101" t="s">
        <v>42</v>
      </c>
      <c r="B43" s="88" t="s">
        <v>30</v>
      </c>
      <c r="C43" s="89">
        <f>SUMPRODUCT(('Setare fisier'!$C$16:$N$16=$B$6)*('Setare fisier'!$A$18:$A$56=A43)*('Setare fisier'!$B$18:$B$56=B43)*('Setare fisier'!$C$18:$N$56))</f>
        <v>0</v>
      </c>
      <c r="D43" s="89"/>
      <c r="E43" s="89"/>
      <c r="F43" s="30">
        <f t="shared" si="2"/>
        <v>0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</row>
    <row r="44" spans="1:101" s="61" customFormat="1" ht="15">
      <c r="A44" s="99" t="s">
        <v>31</v>
      </c>
      <c r="B44" s="88" t="s">
        <v>1</v>
      </c>
      <c r="C44" s="89">
        <f>SUMPRODUCT(('Setare fisier'!$C$16:$N$16=$B$6)*('Setare fisier'!$A$18:$A$56=A44)*('Setare fisier'!$B$18:$B$56=B44)*('Setare fisier'!$C$18:$N$56))</f>
        <v>0</v>
      </c>
      <c r="D44" s="89"/>
      <c r="E44" s="89"/>
      <c r="F44" s="30">
        <f t="shared" si="2"/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</row>
    <row r="45" spans="1:101" s="61" customFormat="1" ht="15">
      <c r="A45" s="99" t="s">
        <v>31</v>
      </c>
      <c r="B45" s="88" t="s">
        <v>32</v>
      </c>
      <c r="C45" s="89">
        <f>SUMPRODUCT(('Setare fisier'!$C$16:$N$16=$B$6)*('Setare fisier'!$A$18:$A$56=A45)*('Setare fisier'!$B$18:$B$56=B45)*('Setare fisier'!$C$18:$N$56))</f>
        <v>0</v>
      </c>
      <c r="D45" s="89"/>
      <c r="E45" s="89"/>
      <c r="F45" s="30">
        <f t="shared" si="2"/>
        <v>0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</row>
    <row r="46" spans="1:101" s="61" customFormat="1" ht="15">
      <c r="A46" s="99" t="s">
        <v>31</v>
      </c>
      <c r="B46" s="88" t="s">
        <v>33</v>
      </c>
      <c r="C46" s="89">
        <f>SUMPRODUCT(('Setare fisier'!$C$16:$N$16=$B$6)*('Setare fisier'!$A$18:$A$56=A46)*('Setare fisier'!$B$18:$B$56=B46)*('Setare fisier'!$C$18:$N$56))</f>
        <v>0</v>
      </c>
      <c r="D46" s="89"/>
      <c r="E46" s="89"/>
      <c r="F46" s="30">
        <f t="shared" si="2"/>
        <v>0</v>
      </c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</row>
    <row r="47" spans="1:101" s="61" customFormat="1" ht="15">
      <c r="A47" s="99" t="s">
        <v>31</v>
      </c>
      <c r="B47" s="88" t="s">
        <v>34</v>
      </c>
      <c r="C47" s="89">
        <f>SUMPRODUCT(('Setare fisier'!$C$16:$N$16=$B$6)*('Setare fisier'!$A$18:$A$56=A47)*('Setare fisier'!$B$18:$B$56=B47)*('Setare fisier'!$C$18:$N$56))</f>
        <v>0</v>
      </c>
      <c r="D47" s="89"/>
      <c r="E47" s="89"/>
      <c r="F47" s="30">
        <f t="shared" si="2"/>
        <v>0</v>
      </c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</row>
    <row r="48" spans="1:101" s="61" customFormat="1" ht="15">
      <c r="A48" s="99" t="s">
        <v>31</v>
      </c>
      <c r="B48" s="88" t="s">
        <v>21</v>
      </c>
      <c r="C48" s="89">
        <f>SUMPRODUCT(('Setare fisier'!$C$16:$N$16=$B$6)*('Setare fisier'!$A$18:$A$56=A48)*('Setare fisier'!$B$18:$B$56=B48)*('Setare fisier'!$C$18:$N$56))</f>
        <v>0</v>
      </c>
      <c r="D48" s="89"/>
      <c r="E48" s="89"/>
      <c r="F48" s="30">
        <f t="shared" si="2"/>
        <v>0</v>
      </c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</row>
    <row r="49" spans="1:101" s="61" customFormat="1" ht="15">
      <c r="A49" s="100" t="s">
        <v>43</v>
      </c>
      <c r="B49" s="90" t="s">
        <v>1</v>
      </c>
      <c r="C49" s="89">
        <f>SUMPRODUCT(('Setare fisier'!$C$16:$N$16=$B$6)*('Setare fisier'!$A$18:$A$56=A49)*('Setare fisier'!$B$18:$B$56=B49)*('Setare fisier'!$C$18:$N$56))</f>
        <v>0</v>
      </c>
      <c r="D49" s="89"/>
      <c r="E49" s="89"/>
      <c r="F49" s="30">
        <f t="shared" si="2"/>
        <v>0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</row>
    <row r="50" spans="1:101" s="61" customFormat="1" ht="15">
      <c r="A50" s="100" t="s">
        <v>43</v>
      </c>
      <c r="B50" s="90" t="s">
        <v>33</v>
      </c>
      <c r="C50" s="89">
        <f>SUMPRODUCT(('Setare fisier'!$C$16:$N$16=$B$6)*('Setare fisier'!$A$18:$A$56=A50)*('Setare fisier'!$B$18:$B$56=B50)*('Setare fisier'!$C$18:$N$56))</f>
        <v>0</v>
      </c>
      <c r="D50" s="89"/>
      <c r="E50" s="89"/>
      <c r="F50" s="30">
        <f t="shared" si="2"/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</row>
    <row r="51" spans="1:101" s="61" customFormat="1" ht="15">
      <c r="A51" s="100" t="s">
        <v>43</v>
      </c>
      <c r="B51" s="90" t="s">
        <v>44</v>
      </c>
      <c r="C51" s="89">
        <f>SUMPRODUCT(('Setare fisier'!$C$16:$N$16=$B$6)*('Setare fisier'!$A$18:$A$56=A51)*('Setare fisier'!$B$18:$B$56=B51)*('Setare fisier'!$C$18:$N$56))</f>
        <v>0</v>
      </c>
      <c r="D51" s="89"/>
      <c r="E51" s="89"/>
      <c r="F51" s="30">
        <f t="shared" si="2"/>
        <v>0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</row>
    <row r="52" spans="1:101" s="61" customFormat="1" ht="15">
      <c r="A52" s="100" t="s">
        <v>43</v>
      </c>
      <c r="B52" s="90" t="s">
        <v>21</v>
      </c>
      <c r="C52" s="89">
        <f>SUMPRODUCT(('Setare fisier'!$C$16:$N$16=$B$6)*('Setare fisier'!$A$18:$A$56=A52)*('Setare fisier'!$B$18:$B$56=B52)*('Setare fisier'!$C$18:$N$56))</f>
        <v>0</v>
      </c>
      <c r="D52" s="89"/>
      <c r="E52" s="89"/>
      <c r="F52" s="30">
        <f t="shared" si="2"/>
        <v>0</v>
      </c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</row>
    <row r="53" spans="1:101" s="61" customFormat="1" ht="15">
      <c r="A53" s="98" t="s">
        <v>35</v>
      </c>
      <c r="B53" s="88" t="s">
        <v>36</v>
      </c>
      <c r="C53" s="89">
        <f>SUMPRODUCT(('Setare fisier'!$C$16:$N$16=$B$6)*('Setare fisier'!$A$18:$A$56=A53)*('Setare fisier'!$B$18:$B$56=B53)*('Setare fisier'!$C$18:$N$56))</f>
        <v>0</v>
      </c>
      <c r="D53" s="89"/>
      <c r="E53" s="89"/>
      <c r="F53" s="30">
        <f t="shared" si="2"/>
        <v>0</v>
      </c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</row>
    <row r="54" spans="1:101" s="61" customFormat="1" ht="15">
      <c r="A54" s="98" t="s">
        <v>35</v>
      </c>
      <c r="B54" s="88" t="s">
        <v>37</v>
      </c>
      <c r="C54" s="89">
        <f>SUMPRODUCT(('Setare fisier'!$C$16:$N$16=$B$6)*('Setare fisier'!$A$18:$A$56=A54)*('Setare fisier'!$B$18:$B$56=B54)*('Setare fisier'!$C$18:$N$56))</f>
        <v>0</v>
      </c>
      <c r="D54" s="89"/>
      <c r="E54" s="89"/>
      <c r="F54" s="30">
        <f t="shared" si="2"/>
        <v>0</v>
      </c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</row>
    <row r="55" spans="1:101" s="61" customFormat="1" ht="15">
      <c r="A55" s="98" t="s">
        <v>35</v>
      </c>
      <c r="B55" s="88" t="s">
        <v>21</v>
      </c>
      <c r="C55" s="89">
        <f>SUMPRODUCT(('Setare fisier'!$C$16:$N$16=$B$6)*('Setare fisier'!$A$18:$A$56=A55)*('Setare fisier'!$B$18:$B$56=B55)*('Setare fisier'!$C$18:$N$56))</f>
        <v>0</v>
      </c>
      <c r="D55" s="89"/>
      <c r="E55" s="89"/>
      <c r="F55" s="30">
        <f t="shared" si="2"/>
        <v>0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</row>
    <row r="56" spans="1:101" s="61" customFormat="1" ht="15">
      <c r="A56" s="99" t="s">
        <v>64</v>
      </c>
      <c r="B56" s="88" t="s">
        <v>138</v>
      </c>
      <c r="C56" s="89">
        <f>SUMPRODUCT(('Setare fisier'!$C$16:$N$16=$B$6)*('Setare fisier'!$A$18:$A$56=A56)*('Setare fisier'!$B$18:$B$56=B57)*('Setare fisier'!$C$18:$N$56))</f>
        <v>0</v>
      </c>
      <c r="D56" s="89"/>
      <c r="E56" s="89"/>
      <c r="F56" s="30">
        <f t="shared" si="2"/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</row>
    <row r="57" spans="1:101" s="61" customFormat="1" ht="15">
      <c r="A57" s="99" t="s">
        <v>64</v>
      </c>
      <c r="B57" s="88" t="s">
        <v>137</v>
      </c>
      <c r="C57" s="89">
        <f>SUMPRODUCT(('Setare fisier'!$C$16:$N$16=$B$6)*('Setare fisier'!$A$18:$A$56=A57)*('Setare fisier'!$B$18:$B$56=B58)*('Setare fisier'!$C$18:$N$56))</f>
        <v>0</v>
      </c>
      <c r="D57" s="89"/>
      <c r="E57" s="89"/>
      <c r="F57" s="30">
        <f t="shared" si="2"/>
        <v>0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</row>
    <row r="58" spans="1:101" s="61" customFormat="1" ht="15">
      <c r="A58" s="99" t="s">
        <v>64</v>
      </c>
      <c r="B58" s="88" t="s">
        <v>40</v>
      </c>
      <c r="C58" s="89">
        <f>SUMPRODUCT(('Setare fisier'!$C$16:$N$16=$B$6)*('Setare fisier'!$A$18:$A$56=A58)*('Setare fisier'!$B$18:$B$56=B58)*('Setare fisier'!$C$18:$N$56))</f>
        <v>0</v>
      </c>
      <c r="D58" s="89"/>
      <c r="E58" s="89"/>
      <c r="F58" s="30">
        <f t="shared" si="2"/>
        <v>0</v>
      </c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</row>
    <row r="59" spans="1:101" s="61" customFormat="1" ht="15">
      <c r="A59" s="100" t="s">
        <v>45</v>
      </c>
      <c r="B59" s="91" t="s">
        <v>41</v>
      </c>
      <c r="C59" s="89">
        <f>SUMPRODUCT(('Setare fisier'!$C$16:$N$16=$B$6)*('Setare fisier'!$A$18:$A$56=A59)*('Setare fisier'!$B$18:$B$56=B59)*('Setare fisier'!$C$18:$N$56))</f>
        <v>0</v>
      </c>
      <c r="D59" s="89"/>
      <c r="E59" s="89"/>
      <c r="F59" s="30">
        <f t="shared" si="2"/>
        <v>0</v>
      </c>
      <c r="G59" s="15"/>
      <c r="H59" s="29"/>
      <c r="I59" s="29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</row>
    <row r="60" spans="1:101" s="93" customFormat="1" ht="30">
      <c r="A60" s="100" t="s">
        <v>45</v>
      </c>
      <c r="B60" s="91" t="s">
        <v>96</v>
      </c>
      <c r="C60" s="89">
        <f>SUMPRODUCT(('Setare fisier'!$C$16:$N$16=$B$6)*('Setare fisier'!$A$18:$A$56=A60)*('Setare fisier'!$B$18:$B$56=B60)*('Setare fisier'!$C$18:$N$56))</f>
        <v>0</v>
      </c>
      <c r="D60" s="89"/>
      <c r="E60" s="89"/>
      <c r="F60" s="30">
        <f t="shared" si="2"/>
        <v>0</v>
      </c>
      <c r="G60" s="28"/>
      <c r="H60" s="29"/>
      <c r="I60" s="29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</row>
    <row r="61" spans="1:101" s="94" customFormat="1" ht="15.75">
      <c r="A61" s="187" t="s">
        <v>0</v>
      </c>
      <c r="B61" s="187"/>
      <c r="C61" s="92">
        <f>SUM(C22:C60)</f>
        <v>0</v>
      </c>
      <c r="D61" s="92">
        <f>SUM(D22:D60)</f>
        <v>0</v>
      </c>
      <c r="E61" s="92">
        <f>SUM(E22:E60)</f>
        <v>0</v>
      </c>
      <c r="F61" s="31">
        <f>SUM(F22:F60)</f>
        <v>0</v>
      </c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</row>
    <row r="62" spans="1:101" s="94" customFormat="1">
      <c r="B62" s="95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</row>
    <row r="63" spans="1:101" s="94" customFormat="1">
      <c r="B63" s="95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</row>
    <row r="64" spans="1:101" s="94" customFormat="1">
      <c r="B64" s="95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</row>
    <row r="65" spans="2:95" s="94" customFormat="1">
      <c r="B65" s="95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</row>
    <row r="66" spans="2:95" s="94" customFormat="1">
      <c r="B66" s="95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</row>
    <row r="67" spans="2:95" s="94" customFormat="1">
      <c r="B67" s="95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</row>
    <row r="68" spans="2:95" s="94" customFormat="1">
      <c r="B68" s="95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</row>
    <row r="69" spans="2:95" s="94" customFormat="1">
      <c r="B69" s="95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</row>
    <row r="70" spans="2:95" s="94" customFormat="1">
      <c r="B70" s="95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</row>
    <row r="71" spans="2:95" s="94" customFormat="1">
      <c r="B71" s="95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</row>
    <row r="72" spans="2:95" s="94" customFormat="1">
      <c r="B72" s="95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</row>
    <row r="73" spans="2:95" s="94" customFormat="1">
      <c r="B73" s="95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</row>
    <row r="74" spans="2:95" s="94" customFormat="1">
      <c r="B74" s="95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</row>
    <row r="75" spans="2:95" s="94" customFormat="1">
      <c r="B75" s="95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</row>
    <row r="76" spans="2:95" s="94" customFormat="1">
      <c r="B76" s="95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</row>
    <row r="77" spans="2:95" s="94" customFormat="1">
      <c r="B77" s="95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</row>
    <row r="78" spans="2:95" s="94" customFormat="1">
      <c r="B78" s="95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</row>
    <row r="79" spans="2:95" s="94" customFormat="1">
      <c r="B79" s="95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</row>
    <row r="80" spans="2:95" s="94" customFormat="1">
      <c r="B80" s="95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</row>
    <row r="81" spans="2:95" s="94" customFormat="1">
      <c r="B81" s="95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</row>
    <row r="82" spans="2:95" s="94" customFormat="1">
      <c r="B82" s="95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</row>
    <row r="83" spans="2:95" s="94" customFormat="1">
      <c r="B83" s="95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</row>
    <row r="84" spans="2:95" s="94" customFormat="1">
      <c r="B84" s="95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</row>
    <row r="85" spans="2:95" s="94" customFormat="1">
      <c r="B85" s="95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</row>
    <row r="86" spans="2:95" s="94" customFormat="1">
      <c r="B86" s="95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</row>
    <row r="87" spans="2:95" s="94" customFormat="1">
      <c r="B87" s="95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</row>
    <row r="88" spans="2:95" s="94" customFormat="1">
      <c r="B88" s="95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</row>
    <row r="89" spans="2:95" s="94" customFormat="1">
      <c r="B89" s="95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</row>
    <row r="90" spans="2:95" s="94" customFormat="1">
      <c r="B90" s="95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</row>
    <row r="91" spans="2:95" s="94" customFormat="1">
      <c r="B91" s="95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</row>
    <row r="92" spans="2:95" s="94" customFormat="1">
      <c r="B92" s="95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</row>
    <row r="93" spans="2:95" s="94" customFormat="1">
      <c r="B93" s="95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</row>
    <row r="94" spans="2:95" s="94" customFormat="1">
      <c r="B94" s="95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</row>
    <row r="95" spans="2:95" s="94" customFormat="1">
      <c r="B95" s="95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</row>
    <row r="96" spans="2:95" s="94" customFormat="1">
      <c r="B96" s="95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</row>
    <row r="97" spans="2:95" s="94" customFormat="1">
      <c r="B97" s="95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</row>
    <row r="98" spans="2:95" s="94" customFormat="1">
      <c r="B98" s="95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</row>
    <row r="99" spans="2:95" s="94" customFormat="1">
      <c r="B99" s="95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</row>
    <row r="100" spans="2:95" s="94" customFormat="1">
      <c r="B100" s="95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</row>
    <row r="101" spans="2:95" s="94" customFormat="1">
      <c r="B101" s="95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</row>
    <row r="102" spans="2:95" s="94" customFormat="1">
      <c r="B102" s="95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</row>
    <row r="103" spans="2:95" s="94" customFormat="1">
      <c r="B103" s="95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</row>
    <row r="104" spans="2:95" s="94" customFormat="1">
      <c r="B104" s="95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</row>
    <row r="105" spans="2:95" s="94" customFormat="1">
      <c r="B105" s="95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</row>
    <row r="106" spans="2:95" s="94" customFormat="1">
      <c r="B106" s="95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</row>
    <row r="107" spans="2:95" s="94" customFormat="1">
      <c r="B107" s="95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</row>
    <row r="108" spans="2:95" s="94" customFormat="1">
      <c r="B108" s="95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</row>
    <row r="109" spans="2:95" s="94" customFormat="1">
      <c r="B109" s="95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</row>
    <row r="110" spans="2:95" s="94" customFormat="1">
      <c r="B110" s="95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</row>
    <row r="111" spans="2:95" s="94" customFormat="1">
      <c r="B111" s="95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</row>
    <row r="112" spans="2:95" s="94" customFormat="1">
      <c r="B112" s="95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</row>
    <row r="113" spans="2:95" s="94" customFormat="1">
      <c r="B113" s="95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</row>
    <row r="114" spans="2:95" s="94" customFormat="1">
      <c r="B114" s="95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</row>
    <row r="115" spans="2:95" s="94" customFormat="1">
      <c r="B115" s="95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</row>
    <row r="116" spans="2:95" s="94" customFormat="1">
      <c r="B116" s="95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</row>
    <row r="117" spans="2:95" s="94" customFormat="1">
      <c r="B117" s="95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</row>
    <row r="118" spans="2:95" s="94" customFormat="1">
      <c r="B118" s="95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</row>
    <row r="119" spans="2:95" s="94" customFormat="1">
      <c r="B119" s="95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</row>
    <row r="120" spans="2:95" s="94" customFormat="1">
      <c r="B120" s="95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</row>
    <row r="121" spans="2:95" s="94" customFormat="1">
      <c r="B121" s="95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</row>
    <row r="122" spans="2:95" s="94" customFormat="1">
      <c r="B122" s="95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</row>
    <row r="123" spans="2:95" s="94" customFormat="1">
      <c r="B123" s="95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</row>
    <row r="124" spans="2:95" s="94" customFormat="1">
      <c r="B124" s="95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</row>
    <row r="125" spans="2:95" s="94" customFormat="1">
      <c r="B125" s="95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</row>
    <row r="126" spans="2:95" s="94" customFormat="1">
      <c r="B126" s="95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</row>
    <row r="127" spans="2:95" s="94" customFormat="1">
      <c r="B127" s="95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</row>
    <row r="128" spans="2:95" s="94" customFormat="1">
      <c r="B128" s="95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</row>
    <row r="129" spans="2:95" s="94" customFormat="1">
      <c r="B129" s="95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</row>
    <row r="130" spans="2:95" s="94" customFormat="1">
      <c r="B130" s="95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</row>
    <row r="131" spans="2:95" s="94" customFormat="1">
      <c r="B131" s="95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</row>
    <row r="132" spans="2:95" s="94" customFormat="1">
      <c r="B132" s="95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</row>
    <row r="133" spans="2:95" s="94" customFormat="1">
      <c r="B133" s="95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</row>
    <row r="134" spans="2:95" s="94" customFormat="1">
      <c r="B134" s="95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</row>
    <row r="135" spans="2:95" s="94" customFormat="1">
      <c r="B135" s="95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</row>
    <row r="136" spans="2:95" s="94" customFormat="1">
      <c r="B136" s="95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</row>
    <row r="137" spans="2:95" s="94" customFormat="1">
      <c r="B137" s="95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</row>
    <row r="138" spans="2:95" s="94" customFormat="1">
      <c r="B138" s="95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</row>
    <row r="139" spans="2:95" s="94" customFormat="1">
      <c r="B139" s="95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</row>
    <row r="140" spans="2:95" s="94" customFormat="1">
      <c r="B140" s="95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</row>
    <row r="141" spans="2:95" s="94" customFormat="1">
      <c r="B141" s="95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</row>
    <row r="142" spans="2:95" s="94" customFormat="1">
      <c r="B142" s="95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</row>
    <row r="143" spans="2:95" s="94" customFormat="1">
      <c r="B143" s="95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</row>
    <row r="144" spans="2:95" s="94" customFormat="1">
      <c r="B144" s="95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</row>
    <row r="145" spans="2:95" s="94" customFormat="1">
      <c r="B145" s="95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</row>
    <row r="146" spans="2:95" s="94" customFormat="1">
      <c r="B146" s="95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</row>
    <row r="147" spans="2:95" s="94" customFormat="1">
      <c r="B147" s="95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</row>
    <row r="148" spans="2:95" s="94" customFormat="1">
      <c r="B148" s="95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</row>
    <row r="149" spans="2:95" s="94" customFormat="1">
      <c r="B149" s="95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</row>
    <row r="150" spans="2:95" s="94" customFormat="1">
      <c r="B150" s="95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</row>
    <row r="151" spans="2:95" s="94" customFormat="1">
      <c r="B151" s="95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</row>
    <row r="152" spans="2:95" s="94" customFormat="1">
      <c r="B152" s="95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</row>
    <row r="153" spans="2:95" s="94" customFormat="1">
      <c r="B153" s="95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</row>
    <row r="154" spans="2:95" s="94" customFormat="1">
      <c r="B154" s="95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</row>
    <row r="155" spans="2:95" s="94" customFormat="1">
      <c r="B155" s="95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</row>
    <row r="156" spans="2:95" s="94" customFormat="1">
      <c r="B156" s="95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</row>
    <row r="157" spans="2:95" s="94" customFormat="1">
      <c r="B157" s="95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</row>
    <row r="158" spans="2:95" s="94" customFormat="1">
      <c r="B158" s="95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</row>
    <row r="159" spans="2:95" s="94" customFormat="1">
      <c r="B159" s="95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</row>
    <row r="160" spans="2:95" s="94" customFormat="1">
      <c r="B160" s="95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</row>
    <row r="161" spans="2:95" s="94" customFormat="1">
      <c r="B161" s="95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</row>
    <row r="162" spans="2:95" s="94" customFormat="1">
      <c r="B162" s="95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</row>
    <row r="163" spans="2:95" s="94" customFormat="1">
      <c r="B163" s="95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</row>
    <row r="164" spans="2:95" s="94" customFormat="1">
      <c r="B164" s="95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</row>
    <row r="165" spans="2:95" s="94" customFormat="1">
      <c r="B165" s="95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</row>
    <row r="166" spans="2:95" s="94" customFormat="1">
      <c r="B166" s="95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</row>
    <row r="167" spans="2:95" s="94" customFormat="1">
      <c r="B167" s="95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</row>
    <row r="168" spans="2:95" s="94" customFormat="1">
      <c r="B168" s="95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</row>
    <row r="169" spans="2:95" s="94" customFormat="1">
      <c r="B169" s="95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</row>
    <row r="170" spans="2:95" s="94" customFormat="1">
      <c r="B170" s="95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</row>
    <row r="171" spans="2:95" s="94" customFormat="1">
      <c r="B171" s="95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</row>
    <row r="172" spans="2:95" s="94" customFormat="1">
      <c r="B172" s="95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</row>
    <row r="173" spans="2:95" s="94" customFormat="1">
      <c r="B173" s="95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</row>
    <row r="174" spans="2:95" s="94" customFormat="1">
      <c r="B174" s="95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</row>
    <row r="175" spans="2:95" s="94" customFormat="1">
      <c r="B175" s="95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</row>
    <row r="176" spans="2:95" s="94" customFormat="1">
      <c r="B176" s="95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</row>
    <row r="177" spans="2:95" s="94" customFormat="1">
      <c r="B177" s="95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</row>
    <row r="178" spans="2:95" s="94" customFormat="1">
      <c r="B178" s="95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</row>
    <row r="179" spans="2:95" s="94" customFormat="1">
      <c r="B179" s="95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</row>
    <row r="180" spans="2:95" s="94" customFormat="1">
      <c r="B180" s="95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</row>
    <row r="181" spans="2:95" s="94" customFormat="1">
      <c r="B181" s="95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</row>
    <row r="182" spans="2:95" s="94" customFormat="1">
      <c r="B182" s="95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</row>
    <row r="183" spans="2:95" s="94" customFormat="1">
      <c r="B183" s="95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</row>
    <row r="184" spans="2:95" s="94" customFormat="1">
      <c r="B184" s="95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</row>
    <row r="185" spans="2:95" s="94" customFormat="1">
      <c r="B185" s="95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</row>
    <row r="186" spans="2:95" s="94" customFormat="1">
      <c r="B186" s="95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</row>
    <row r="187" spans="2:95" s="94" customFormat="1">
      <c r="B187" s="95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</row>
    <row r="188" spans="2:95" s="94" customFormat="1">
      <c r="B188" s="95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</row>
    <row r="189" spans="2:95" s="94" customFormat="1">
      <c r="B189" s="95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</row>
    <row r="190" spans="2:95" s="94" customFormat="1">
      <c r="B190" s="95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</row>
    <row r="191" spans="2:95" s="94" customFormat="1">
      <c r="B191" s="95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</row>
    <row r="192" spans="2:95" s="94" customFormat="1">
      <c r="B192" s="95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</row>
    <row r="193" spans="2:95" s="94" customFormat="1">
      <c r="B193" s="95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</row>
    <row r="194" spans="2:95" s="94" customFormat="1">
      <c r="B194" s="95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</row>
    <row r="195" spans="2:95" s="94" customFormat="1">
      <c r="B195" s="95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</row>
    <row r="196" spans="2:95" s="94" customFormat="1">
      <c r="B196" s="95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</row>
    <row r="197" spans="2:95" s="94" customFormat="1">
      <c r="B197" s="95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</row>
    <row r="198" spans="2:95" s="94" customFormat="1">
      <c r="B198" s="95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</row>
    <row r="199" spans="2:95" s="94" customFormat="1">
      <c r="B199" s="95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</row>
    <row r="200" spans="2:95" s="94" customFormat="1">
      <c r="B200" s="95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</row>
    <row r="201" spans="2:95" s="94" customFormat="1">
      <c r="B201" s="95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</row>
    <row r="202" spans="2:95" s="94" customFormat="1">
      <c r="B202" s="95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</row>
    <row r="203" spans="2:95" s="94" customFormat="1">
      <c r="B203" s="95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</row>
    <row r="204" spans="2:95" s="94" customFormat="1">
      <c r="B204" s="95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</row>
    <row r="205" spans="2:95" s="94" customFormat="1">
      <c r="B205" s="95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</row>
    <row r="206" spans="2:95" s="94" customFormat="1">
      <c r="B206" s="95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</row>
    <row r="207" spans="2:95" s="94" customFormat="1">
      <c r="B207" s="95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</row>
    <row r="208" spans="2:95" s="94" customFormat="1">
      <c r="B208" s="95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</row>
    <row r="209" spans="2:95" s="94" customFormat="1">
      <c r="B209" s="95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</row>
    <row r="210" spans="2:95" s="94" customFormat="1">
      <c r="B210" s="95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</row>
    <row r="211" spans="2:95" s="94" customFormat="1">
      <c r="B211" s="95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</row>
    <row r="212" spans="2:95" s="94" customFormat="1">
      <c r="B212" s="95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</row>
    <row r="213" spans="2:95" s="94" customFormat="1">
      <c r="B213" s="95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</row>
    <row r="214" spans="2:95" s="94" customFormat="1">
      <c r="B214" s="95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</row>
    <row r="215" spans="2:95" s="94" customFormat="1">
      <c r="B215" s="95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</row>
    <row r="216" spans="2:95" s="94" customFormat="1">
      <c r="B216" s="95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</row>
    <row r="217" spans="2:95" s="94" customFormat="1">
      <c r="B217" s="95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</row>
    <row r="218" spans="2:95" s="94" customFormat="1">
      <c r="B218" s="95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</row>
    <row r="219" spans="2:95" s="94" customFormat="1">
      <c r="B219" s="95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</row>
    <row r="220" spans="2:95" s="94" customFormat="1">
      <c r="B220" s="95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</row>
    <row r="221" spans="2:95" s="94" customFormat="1">
      <c r="B221" s="95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</row>
    <row r="222" spans="2:95" s="94" customFormat="1">
      <c r="B222" s="95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</row>
    <row r="223" spans="2:95" s="94" customFormat="1">
      <c r="B223" s="95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</row>
    <row r="224" spans="2:95" s="94" customFormat="1">
      <c r="B224" s="95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</row>
    <row r="225" spans="2:95" s="94" customFormat="1">
      <c r="B225" s="95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</row>
    <row r="226" spans="2:95" s="94" customFormat="1">
      <c r="B226" s="95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</row>
    <row r="227" spans="2:95" s="94" customFormat="1">
      <c r="B227" s="95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</row>
    <row r="228" spans="2:95" s="94" customFormat="1">
      <c r="B228" s="95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</row>
    <row r="229" spans="2:95" s="94" customFormat="1">
      <c r="B229" s="95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</row>
    <row r="230" spans="2:95" s="94" customFormat="1">
      <c r="B230" s="95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</row>
    <row r="231" spans="2:95" s="94" customFormat="1">
      <c r="B231" s="95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</row>
    <row r="232" spans="2:95" s="94" customFormat="1">
      <c r="B232" s="95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</row>
    <row r="233" spans="2:95" s="94" customFormat="1">
      <c r="B233" s="95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</row>
    <row r="234" spans="2:95" s="94" customFormat="1">
      <c r="B234" s="95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</row>
    <row r="235" spans="2:95" s="94" customFormat="1">
      <c r="B235" s="95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</row>
    <row r="236" spans="2:95" s="94" customFormat="1">
      <c r="B236" s="95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</row>
    <row r="237" spans="2:95" s="94" customFormat="1">
      <c r="B237" s="95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</row>
    <row r="238" spans="2:95" s="94" customFormat="1">
      <c r="B238" s="95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</row>
    <row r="239" spans="2:95" s="94" customFormat="1">
      <c r="B239" s="95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</row>
    <row r="240" spans="2:95" s="94" customFormat="1">
      <c r="B240" s="95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</row>
    <row r="241" spans="2:95" s="94" customFormat="1">
      <c r="B241" s="95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</row>
    <row r="242" spans="2:95" s="94" customFormat="1">
      <c r="B242" s="95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</row>
    <row r="243" spans="2:95" s="94" customFormat="1">
      <c r="B243" s="95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</row>
    <row r="244" spans="2:95" s="94" customFormat="1">
      <c r="B244" s="95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</row>
    <row r="245" spans="2:95" s="94" customFormat="1">
      <c r="B245" s="95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</row>
    <row r="246" spans="2:95" s="94" customFormat="1">
      <c r="B246" s="95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</row>
    <row r="247" spans="2:95" s="94" customFormat="1">
      <c r="B247" s="95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</row>
    <row r="248" spans="2:95" s="94" customFormat="1">
      <c r="B248" s="95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</row>
    <row r="249" spans="2:95" s="94" customFormat="1">
      <c r="B249" s="95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</row>
    <row r="250" spans="2:95" s="94" customFormat="1">
      <c r="B250" s="95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</row>
    <row r="251" spans="2:95" s="94" customFormat="1">
      <c r="B251" s="95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</row>
    <row r="252" spans="2:95" s="94" customFormat="1">
      <c r="B252" s="95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</row>
    <row r="253" spans="2:95" s="94" customFormat="1">
      <c r="B253" s="95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</row>
    <row r="254" spans="2:95" s="94" customFormat="1">
      <c r="B254" s="95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</row>
    <row r="255" spans="2:95" s="94" customFormat="1">
      <c r="B255" s="95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</row>
    <row r="256" spans="2:95" s="94" customFormat="1">
      <c r="B256" s="95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</row>
    <row r="257" spans="2:95" s="94" customFormat="1">
      <c r="B257" s="95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</row>
    <row r="258" spans="2:95" s="94" customFormat="1">
      <c r="B258" s="95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</row>
    <row r="259" spans="2:95" s="94" customFormat="1">
      <c r="B259" s="95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</row>
    <row r="260" spans="2:95" s="94" customFormat="1">
      <c r="B260" s="95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</row>
    <row r="261" spans="2:95" s="94" customFormat="1">
      <c r="B261" s="95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</row>
    <row r="262" spans="2:95" s="94" customFormat="1">
      <c r="B262" s="95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</row>
    <row r="263" spans="2:95" s="94" customFormat="1">
      <c r="B263" s="95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</row>
    <row r="264" spans="2:95" s="94" customFormat="1">
      <c r="B264" s="95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</row>
    <row r="265" spans="2:95" s="94" customFormat="1">
      <c r="B265" s="95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</row>
    <row r="266" spans="2:95" s="94" customFormat="1">
      <c r="B266" s="95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</row>
    <row r="267" spans="2:95" s="94" customFormat="1">
      <c r="B267" s="95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</row>
    <row r="268" spans="2:95" s="94" customFormat="1">
      <c r="B268" s="95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</row>
    <row r="269" spans="2:95" s="94" customFormat="1">
      <c r="B269" s="95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</row>
    <row r="270" spans="2:95" s="94" customFormat="1">
      <c r="B270" s="95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</row>
    <row r="271" spans="2:95" s="94" customFormat="1">
      <c r="B271" s="95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</row>
    <row r="272" spans="2:95" s="94" customFormat="1">
      <c r="B272" s="95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</row>
    <row r="273" spans="2:95" s="94" customFormat="1">
      <c r="B273" s="95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</row>
    <row r="274" spans="2:95" s="94" customFormat="1">
      <c r="B274" s="95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</row>
    <row r="275" spans="2:95" s="94" customFormat="1">
      <c r="B275" s="95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</row>
    <row r="276" spans="2:95" s="94" customFormat="1">
      <c r="B276" s="95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</row>
    <row r="277" spans="2:95" s="94" customFormat="1">
      <c r="B277" s="95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</row>
    <row r="278" spans="2:95" s="94" customFormat="1">
      <c r="B278" s="95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</row>
    <row r="279" spans="2:95" s="94" customFormat="1">
      <c r="B279" s="95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</row>
    <row r="280" spans="2:95" s="94" customFormat="1">
      <c r="B280" s="95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</row>
    <row r="281" spans="2:95" s="94" customFormat="1">
      <c r="B281" s="95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</row>
    <row r="282" spans="2:95" s="94" customFormat="1">
      <c r="B282" s="95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</row>
    <row r="283" spans="2:95" s="94" customFormat="1">
      <c r="B283" s="95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</row>
    <row r="284" spans="2:95" s="94" customFormat="1">
      <c r="B284" s="95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</row>
    <row r="285" spans="2:95" s="94" customFormat="1">
      <c r="B285" s="95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</row>
    <row r="286" spans="2:95" s="94" customFormat="1">
      <c r="B286" s="95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</row>
    <row r="287" spans="2:95" s="94" customFormat="1">
      <c r="B287" s="95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</row>
    <row r="288" spans="2:95" s="94" customFormat="1">
      <c r="B288" s="95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</row>
    <row r="289" spans="1:95" s="94" customFormat="1">
      <c r="B289" s="95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</row>
    <row r="290" spans="1:95" s="94" customFormat="1">
      <c r="B290" s="95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</row>
    <row r="291" spans="1:95" s="94" customFormat="1">
      <c r="B291" s="95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</row>
    <row r="292" spans="1:95" s="94" customFormat="1">
      <c r="B292" s="95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</row>
    <row r="293" spans="1:95" s="94" customFormat="1">
      <c r="B293" s="95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</row>
    <row r="294" spans="1:95" s="94" customFormat="1">
      <c r="B294" s="95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</row>
    <row r="295" spans="1:95" s="94" customFormat="1">
      <c r="B295" s="95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</row>
    <row r="296" spans="1:95" s="94" customFormat="1">
      <c r="B296" s="95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</row>
    <row r="297" spans="1:95" s="94" customFormat="1">
      <c r="B297" s="95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</row>
    <row r="298" spans="1:95" s="94" customFormat="1">
      <c r="B298" s="95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</row>
    <row r="299" spans="1:95" s="94" customFormat="1">
      <c r="B299" s="95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</row>
    <row r="300" spans="1:95" s="94" customFormat="1">
      <c r="B300" s="95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</row>
    <row r="301" spans="1:95" s="94" customFormat="1">
      <c r="B301" s="95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</row>
    <row r="302" spans="1:95" s="94" customFormat="1">
      <c r="B302" s="95"/>
      <c r="F302" s="29"/>
      <c r="G302" s="29"/>
      <c r="H302" s="7"/>
      <c r="I302" s="7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</row>
    <row r="303" spans="1:95">
      <c r="A303" s="94"/>
      <c r="B303" s="95"/>
      <c r="C303" s="94"/>
      <c r="D303" s="94"/>
      <c r="E303" s="94"/>
      <c r="F303" s="29"/>
    </row>
  </sheetData>
  <mergeCells count="10">
    <mergeCell ref="A61:B61"/>
    <mergeCell ref="A13:B13"/>
    <mergeCell ref="A8:B8"/>
    <mergeCell ref="A9:B9"/>
    <mergeCell ref="A10:B10"/>
    <mergeCell ref="A11:B11"/>
    <mergeCell ref="A14:B14"/>
    <mergeCell ref="A15:B15"/>
    <mergeCell ref="A16:B16"/>
    <mergeCell ref="A17:B17"/>
  </mergeCells>
  <conditionalFormatting sqref="F14:F17">
    <cfRule type="iconSet" priority="7">
      <iconSet iconSet="3Symbols2" reverse="1">
        <cfvo type="percent" val="0"/>
        <cfvo type="num" val="0"/>
        <cfvo type="num" val="0" gte="0"/>
      </iconSet>
    </cfRule>
  </conditionalFormatting>
  <conditionalFormatting sqref="F61">
    <cfRule type="iconSet" priority="4">
      <iconSet iconSet="3Symbols2">
        <cfvo type="percent" val="0"/>
        <cfvo type="num" val="0"/>
        <cfvo type="num" val="0"/>
      </iconSet>
    </cfRule>
  </conditionalFormatting>
  <conditionalFormatting sqref="F10:F11">
    <cfRule type="iconSet" priority="3">
      <iconSet iconSet="3Symbols2">
        <cfvo type="percent" val="0"/>
        <cfvo type="num" val="0"/>
        <cfvo type="num" val="0"/>
      </iconSet>
    </cfRule>
  </conditionalFormatting>
  <conditionalFormatting sqref="F9:F11">
    <cfRule type="iconSet" priority="2">
      <iconSet iconSet="3Symbols2">
        <cfvo type="percent" val="0"/>
        <cfvo type="num" val="0"/>
        <cfvo type="num" val="0"/>
      </iconSet>
    </cfRule>
  </conditionalFormatting>
  <conditionalFormatting sqref="F56:F57">
    <cfRule type="iconSet" priority="1">
      <iconSet iconSet="3Symbols2">
        <cfvo type="percent" val="0"/>
        <cfvo type="num" val="0"/>
        <cfvo type="num" val="0"/>
      </iconSet>
    </cfRule>
  </conditionalFormatting>
  <conditionalFormatting sqref="F6 F14:F17 F9:F11 F21:F60">
    <cfRule type="iconSet" priority="109">
      <iconSet iconSet="3Symbols2">
        <cfvo type="percent" val="0"/>
        <cfvo type="num" val="0"/>
        <cfvo type="num" val="0"/>
      </iconSet>
    </cfRule>
  </conditionalFormatting>
  <conditionalFormatting sqref="F21:F60">
    <cfRule type="iconSet" priority="114">
      <iconSet iconSet="3Symbols2">
        <cfvo type="percent" val="0"/>
        <cfvo type="num" val="0"/>
        <cfvo type="num" val="0"/>
      </iconSet>
    </cfRule>
  </conditionalFormatting>
  <conditionalFormatting sqref="F2 F5:F7 F10:F13 F17:F58">
    <cfRule type="iconSet" priority="115">
      <iconSet iconSet="3Symbols2">
        <cfvo type="percent" val="0"/>
        <cfvo type="num" val="0"/>
        <cfvo type="num" val="0"/>
      </iconSet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3"/>
  </sheetPr>
  <dimension ref="A4:N57"/>
  <sheetViews>
    <sheetView topLeftCell="A4" workbookViewId="0">
      <selection activeCell="C17" sqref="C17"/>
    </sheetView>
  </sheetViews>
  <sheetFormatPr defaultColWidth="8.875" defaultRowHeight="15"/>
  <cols>
    <col min="1" max="1" width="18.25" style="14" bestFit="1" customWidth="1"/>
    <col min="2" max="2" width="15.25" style="14" customWidth="1"/>
    <col min="3" max="3" width="9.125" style="14" bestFit="1" customWidth="1"/>
    <col min="4" max="4" width="9" style="37" customWidth="1"/>
    <col min="5" max="10" width="7.375" style="14" customWidth="1"/>
    <col min="11" max="11" width="10.75" style="14" bestFit="1" customWidth="1"/>
    <col min="12" max="12" width="10" style="14" bestFit="1" customWidth="1"/>
    <col min="13" max="13" width="9.875" style="14" bestFit="1" customWidth="1"/>
    <col min="14" max="14" width="10" style="14" bestFit="1" customWidth="1"/>
    <col min="15" max="16384" width="8.875" style="14"/>
  </cols>
  <sheetData>
    <row r="4" spans="1:14" ht="18.75">
      <c r="A4" s="189" t="s">
        <v>100</v>
      </c>
      <c r="B4" s="189"/>
      <c r="C4" s="34"/>
      <c r="D4" s="38"/>
      <c r="E4" s="34"/>
      <c r="F4" s="34"/>
      <c r="G4" s="34"/>
      <c r="H4" s="34"/>
      <c r="I4" s="34"/>
      <c r="J4" s="34"/>
      <c r="K4" s="34"/>
      <c r="L4" s="34"/>
      <c r="M4" s="34"/>
      <c r="N4" s="34"/>
    </row>
    <row r="5" spans="1:14" ht="15.75" thickBot="1"/>
    <row r="6" spans="1:14" ht="16.5" thickBot="1">
      <c r="A6" s="104" t="s">
        <v>92</v>
      </c>
      <c r="B6" s="102"/>
      <c r="C6" s="102"/>
    </row>
    <row r="7" spans="1:14" ht="15.75">
      <c r="A7" s="103"/>
      <c r="B7" s="22"/>
    </row>
    <row r="8" spans="1:14" ht="15.75">
      <c r="A8" s="192" t="s">
        <v>101</v>
      </c>
      <c r="B8" s="192"/>
      <c r="C8" s="74" t="s">
        <v>102</v>
      </c>
      <c r="D8" s="74" t="s">
        <v>103</v>
      </c>
      <c r="E8" s="74" t="s">
        <v>104</v>
      </c>
      <c r="F8" s="74" t="s">
        <v>105</v>
      </c>
      <c r="G8" s="74" t="s">
        <v>80</v>
      </c>
      <c r="H8" s="74" t="s">
        <v>81</v>
      </c>
      <c r="I8" s="74" t="s">
        <v>82</v>
      </c>
      <c r="J8" s="74" t="s">
        <v>83</v>
      </c>
      <c r="K8" s="74" t="s">
        <v>84</v>
      </c>
      <c r="L8" s="74" t="s">
        <v>85</v>
      </c>
      <c r="M8" s="74" t="s">
        <v>86</v>
      </c>
      <c r="N8" s="74" t="s">
        <v>87</v>
      </c>
    </row>
    <row r="9" spans="1:14">
      <c r="A9" s="190" t="s">
        <v>13</v>
      </c>
      <c r="B9" s="191"/>
      <c r="C9" s="112">
        <v>50</v>
      </c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</row>
    <row r="10" spans="1:14">
      <c r="A10" s="190" t="s">
        <v>14</v>
      </c>
      <c r="B10" s="191"/>
      <c r="C10" s="112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</row>
    <row r="11" spans="1:14">
      <c r="A11" s="190" t="s">
        <v>15</v>
      </c>
      <c r="B11" s="191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</row>
    <row r="12" spans="1:14" ht="15.75">
      <c r="A12" s="188" t="s">
        <v>0</v>
      </c>
      <c r="B12" s="188"/>
      <c r="C12" s="78">
        <f>SUM(C9:C11)</f>
        <v>50</v>
      </c>
      <c r="D12" s="78">
        <f t="shared" ref="D12:N12" si="0">SUM(D9:D11)</f>
        <v>0</v>
      </c>
      <c r="E12" s="78">
        <f t="shared" si="0"/>
        <v>0</v>
      </c>
      <c r="F12" s="78">
        <f t="shared" si="0"/>
        <v>0</v>
      </c>
      <c r="G12" s="78">
        <f t="shared" si="0"/>
        <v>0</v>
      </c>
      <c r="H12" s="78">
        <f t="shared" si="0"/>
        <v>0</v>
      </c>
      <c r="I12" s="78">
        <f t="shared" si="0"/>
        <v>0</v>
      </c>
      <c r="J12" s="78">
        <f t="shared" si="0"/>
        <v>0</v>
      </c>
      <c r="K12" s="78">
        <f t="shared" si="0"/>
        <v>0</v>
      </c>
      <c r="L12" s="78">
        <f t="shared" si="0"/>
        <v>0</v>
      </c>
      <c r="M12" s="78">
        <f t="shared" si="0"/>
        <v>0</v>
      </c>
      <c r="N12" s="78">
        <f t="shared" si="0"/>
        <v>0</v>
      </c>
    </row>
    <row r="14" spans="1:14" ht="18.75">
      <c r="A14" s="18"/>
      <c r="B14" s="58"/>
      <c r="C14" s="16"/>
    </row>
    <row r="15" spans="1:14" ht="15.75">
      <c r="A15" s="80" t="s">
        <v>118</v>
      </c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</row>
    <row r="16" spans="1:14">
      <c r="A16" s="109" t="s">
        <v>62</v>
      </c>
      <c r="B16" s="110" t="s">
        <v>63</v>
      </c>
      <c r="C16" s="109" t="s">
        <v>102</v>
      </c>
      <c r="D16" s="109" t="s">
        <v>103</v>
      </c>
      <c r="E16" s="109" t="s">
        <v>104</v>
      </c>
      <c r="F16" s="109" t="s">
        <v>105</v>
      </c>
      <c r="G16" s="109" t="s">
        <v>80</v>
      </c>
      <c r="H16" s="109" t="s">
        <v>81</v>
      </c>
      <c r="I16" s="109" t="s">
        <v>82</v>
      </c>
      <c r="J16" s="109" t="s">
        <v>83</v>
      </c>
      <c r="K16" s="109" t="s">
        <v>84</v>
      </c>
      <c r="L16" s="109" t="s">
        <v>85</v>
      </c>
      <c r="M16" s="109" t="s">
        <v>86</v>
      </c>
      <c r="N16" s="109" t="s">
        <v>87</v>
      </c>
    </row>
    <row r="17" spans="1:14">
      <c r="A17" s="107" t="s">
        <v>11</v>
      </c>
      <c r="B17" s="88" t="s">
        <v>139</v>
      </c>
      <c r="C17" s="111">
        <v>0</v>
      </c>
      <c r="D17" s="111">
        <v>0</v>
      </c>
      <c r="E17" s="111">
        <v>0</v>
      </c>
      <c r="F17" s="111">
        <v>0</v>
      </c>
      <c r="G17" s="111">
        <v>0</v>
      </c>
      <c r="H17" s="111">
        <v>0</v>
      </c>
      <c r="I17" s="111">
        <v>0</v>
      </c>
      <c r="J17" s="111">
        <v>0</v>
      </c>
      <c r="K17" s="111">
        <v>0</v>
      </c>
      <c r="L17" s="111">
        <v>0</v>
      </c>
      <c r="M17" s="111">
        <v>0</v>
      </c>
      <c r="N17" s="111">
        <v>0</v>
      </c>
    </row>
    <row r="18" spans="1:14">
      <c r="A18" s="107" t="s">
        <v>11</v>
      </c>
      <c r="B18" s="88" t="s">
        <v>12</v>
      </c>
      <c r="C18" s="111">
        <v>0</v>
      </c>
      <c r="D18" s="111">
        <v>0</v>
      </c>
      <c r="E18" s="111">
        <v>0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</row>
    <row r="19" spans="1:14">
      <c r="A19" s="107" t="s">
        <v>11</v>
      </c>
      <c r="B19" s="88" t="s">
        <v>16</v>
      </c>
      <c r="C19" s="111">
        <v>0</v>
      </c>
      <c r="D19" s="111">
        <v>0</v>
      </c>
      <c r="E19" s="111">
        <v>0</v>
      </c>
      <c r="F19" s="111">
        <v>0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</row>
    <row r="20" spans="1:14">
      <c r="A20" s="107" t="s">
        <v>11</v>
      </c>
      <c r="B20" s="88" t="s">
        <v>17</v>
      </c>
      <c r="C20" s="111">
        <v>0</v>
      </c>
      <c r="D20" s="111">
        <v>0</v>
      </c>
      <c r="E20" s="111">
        <v>0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</row>
    <row r="21" spans="1:14">
      <c r="A21" s="107" t="s">
        <v>11</v>
      </c>
      <c r="B21" s="88" t="s">
        <v>18</v>
      </c>
      <c r="C21" s="111">
        <v>0</v>
      </c>
      <c r="D21" s="111">
        <v>0</v>
      </c>
      <c r="E21" s="111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</row>
    <row r="22" spans="1:14">
      <c r="A22" s="107" t="s">
        <v>11</v>
      </c>
      <c r="B22" s="88" t="s">
        <v>19</v>
      </c>
      <c r="C22" s="111">
        <v>5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</row>
    <row r="23" spans="1:14">
      <c r="A23" s="107" t="s">
        <v>11</v>
      </c>
      <c r="B23" s="88" t="s">
        <v>20</v>
      </c>
      <c r="C23" s="111">
        <v>10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</row>
    <row r="24" spans="1:14">
      <c r="A24" s="107" t="s">
        <v>11</v>
      </c>
      <c r="B24" s="88" t="s">
        <v>39</v>
      </c>
      <c r="C24" s="111">
        <v>0</v>
      </c>
      <c r="D24" s="111">
        <v>0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</row>
    <row r="25" spans="1:14">
      <c r="A25" s="107" t="s">
        <v>11</v>
      </c>
      <c r="B25" s="88" t="s">
        <v>21</v>
      </c>
      <c r="C25" s="111">
        <v>0</v>
      </c>
      <c r="D25" s="111">
        <v>0</v>
      </c>
      <c r="E25" s="111">
        <v>0</v>
      </c>
      <c r="F25" s="111">
        <v>0</v>
      </c>
      <c r="G25" s="111">
        <v>0</v>
      </c>
      <c r="H25" s="111">
        <v>0</v>
      </c>
      <c r="I25" s="111">
        <v>0</v>
      </c>
      <c r="J25" s="111">
        <v>0</v>
      </c>
      <c r="K25" s="111">
        <v>0</v>
      </c>
      <c r="L25" s="111">
        <v>0</v>
      </c>
      <c r="M25" s="111">
        <v>0</v>
      </c>
      <c r="N25" s="111">
        <v>0</v>
      </c>
    </row>
    <row r="26" spans="1:14" ht="30">
      <c r="A26" s="107" t="s">
        <v>97</v>
      </c>
      <c r="B26" s="88" t="s">
        <v>98</v>
      </c>
      <c r="C26" s="111">
        <v>0</v>
      </c>
      <c r="D26" s="111">
        <v>0</v>
      </c>
      <c r="E26" s="111">
        <v>0</v>
      </c>
      <c r="F26" s="111">
        <v>0</v>
      </c>
      <c r="G26" s="111">
        <v>0</v>
      </c>
      <c r="H26" s="111">
        <v>0</v>
      </c>
      <c r="I26" s="111">
        <v>0</v>
      </c>
      <c r="J26" s="111">
        <v>0</v>
      </c>
      <c r="K26" s="111">
        <v>0</v>
      </c>
      <c r="L26" s="111">
        <v>0</v>
      </c>
      <c r="M26" s="111">
        <v>0</v>
      </c>
      <c r="N26" s="111">
        <v>0</v>
      </c>
    </row>
    <row r="27" spans="1:14">
      <c r="A27" s="107" t="s">
        <v>97</v>
      </c>
      <c r="B27" s="88" t="s">
        <v>99</v>
      </c>
      <c r="C27" s="111">
        <v>0</v>
      </c>
      <c r="D27" s="111">
        <v>0</v>
      </c>
      <c r="E27" s="111">
        <v>0</v>
      </c>
      <c r="F27" s="111">
        <v>0</v>
      </c>
      <c r="G27" s="111">
        <v>0</v>
      </c>
      <c r="H27" s="111">
        <v>0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</row>
    <row r="28" spans="1:14" ht="30">
      <c r="A28" s="107" t="s">
        <v>61</v>
      </c>
      <c r="B28" s="88" t="s">
        <v>94</v>
      </c>
      <c r="C28" s="111">
        <v>0</v>
      </c>
      <c r="D28" s="111">
        <v>0</v>
      </c>
      <c r="E28" s="111">
        <v>0</v>
      </c>
      <c r="F28" s="111">
        <v>0</v>
      </c>
      <c r="G28" s="111">
        <v>0</v>
      </c>
      <c r="H28" s="111">
        <v>0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</row>
    <row r="29" spans="1:14">
      <c r="A29" s="107" t="s">
        <v>61</v>
      </c>
      <c r="B29" s="88" t="s">
        <v>22</v>
      </c>
      <c r="C29" s="111">
        <v>100</v>
      </c>
      <c r="D29" s="111">
        <v>0</v>
      </c>
      <c r="E29" s="111">
        <v>0</v>
      </c>
      <c r="F29" s="111">
        <v>0</v>
      </c>
      <c r="G29" s="111">
        <v>0</v>
      </c>
      <c r="H29" s="111">
        <v>0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</row>
    <row r="30" spans="1:14">
      <c r="A30" s="107" t="s">
        <v>61</v>
      </c>
      <c r="B30" s="88" t="s">
        <v>38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</row>
    <row r="31" spans="1:14">
      <c r="A31" s="107" t="s">
        <v>61</v>
      </c>
      <c r="B31" s="88" t="s">
        <v>21</v>
      </c>
      <c r="C31" s="111">
        <v>0</v>
      </c>
      <c r="D31" s="111">
        <v>0</v>
      </c>
      <c r="E31" s="111">
        <v>0</v>
      </c>
      <c r="F31" s="111">
        <v>0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  <c r="L31" s="111">
        <v>0</v>
      </c>
      <c r="M31" s="111">
        <v>0</v>
      </c>
      <c r="N31" s="111">
        <v>0</v>
      </c>
    </row>
    <row r="32" spans="1:14">
      <c r="A32" s="107" t="s">
        <v>23</v>
      </c>
      <c r="B32" s="88" t="s">
        <v>24</v>
      </c>
      <c r="C32" s="111">
        <v>0</v>
      </c>
      <c r="D32" s="111">
        <v>0</v>
      </c>
      <c r="E32" s="111">
        <v>0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  <c r="L32" s="111">
        <v>0</v>
      </c>
      <c r="M32" s="111">
        <v>0</v>
      </c>
      <c r="N32" s="111">
        <v>0</v>
      </c>
    </row>
    <row r="33" spans="1:14">
      <c r="A33" s="107" t="s">
        <v>23</v>
      </c>
      <c r="B33" s="88" t="s">
        <v>95</v>
      </c>
      <c r="C33" s="111">
        <v>0</v>
      </c>
      <c r="D33" s="111">
        <v>0</v>
      </c>
      <c r="E33" s="111">
        <v>0</v>
      </c>
      <c r="F33" s="111">
        <v>0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</row>
    <row r="34" spans="1:14">
      <c r="A34" s="107" t="s">
        <v>23</v>
      </c>
      <c r="B34" s="88" t="s">
        <v>25</v>
      </c>
      <c r="C34" s="111">
        <v>0</v>
      </c>
      <c r="D34" s="111">
        <v>0</v>
      </c>
      <c r="E34" s="111">
        <v>0</v>
      </c>
      <c r="F34" s="111">
        <v>0</v>
      </c>
      <c r="G34" s="111">
        <v>0</v>
      </c>
      <c r="H34" s="111">
        <v>0</v>
      </c>
      <c r="I34" s="111">
        <v>0</v>
      </c>
      <c r="J34" s="111">
        <v>0</v>
      </c>
      <c r="K34" s="111">
        <v>0</v>
      </c>
      <c r="L34" s="111">
        <v>0</v>
      </c>
      <c r="M34" s="111">
        <v>0</v>
      </c>
      <c r="N34" s="111">
        <v>0</v>
      </c>
    </row>
    <row r="35" spans="1:14">
      <c r="A35" s="107" t="s">
        <v>23</v>
      </c>
      <c r="B35" s="88" t="s">
        <v>26</v>
      </c>
      <c r="C35" s="111">
        <v>0</v>
      </c>
      <c r="D35" s="111">
        <v>0</v>
      </c>
      <c r="E35" s="111">
        <v>0</v>
      </c>
      <c r="F35" s="111">
        <v>0</v>
      </c>
      <c r="G35" s="111">
        <v>0</v>
      </c>
      <c r="H35" s="111">
        <v>0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</row>
    <row r="36" spans="1:14">
      <c r="A36" s="107" t="s">
        <v>23</v>
      </c>
      <c r="B36" s="88" t="s">
        <v>27</v>
      </c>
      <c r="C36" s="111">
        <v>0</v>
      </c>
      <c r="D36" s="111">
        <v>0</v>
      </c>
      <c r="E36" s="111">
        <v>0</v>
      </c>
      <c r="F36" s="111">
        <v>0</v>
      </c>
      <c r="G36" s="111">
        <v>0</v>
      </c>
      <c r="H36" s="111">
        <v>0</v>
      </c>
      <c r="I36" s="111">
        <v>0</v>
      </c>
      <c r="J36" s="111">
        <v>0</v>
      </c>
      <c r="K36" s="111">
        <v>0</v>
      </c>
      <c r="L36" s="111">
        <v>0</v>
      </c>
      <c r="M36" s="111">
        <v>0</v>
      </c>
      <c r="N36" s="111">
        <v>0</v>
      </c>
    </row>
    <row r="37" spans="1:14">
      <c r="A37" s="108" t="s">
        <v>42</v>
      </c>
      <c r="B37" s="88" t="s">
        <v>28</v>
      </c>
      <c r="C37" s="111">
        <v>500</v>
      </c>
      <c r="D37" s="111">
        <v>0</v>
      </c>
      <c r="E37" s="111">
        <v>0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  <c r="L37" s="111">
        <v>0</v>
      </c>
      <c r="M37" s="111">
        <v>0</v>
      </c>
      <c r="N37" s="111">
        <v>0</v>
      </c>
    </row>
    <row r="38" spans="1:14">
      <c r="A38" s="108" t="s">
        <v>42</v>
      </c>
      <c r="B38" s="88" t="s">
        <v>29</v>
      </c>
      <c r="C38" s="111">
        <v>0</v>
      </c>
      <c r="D38" s="111">
        <v>0</v>
      </c>
      <c r="E38" s="111">
        <v>0</v>
      </c>
      <c r="F38" s="111">
        <v>0</v>
      </c>
      <c r="G38" s="111">
        <v>0</v>
      </c>
      <c r="H38" s="111">
        <v>0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</row>
    <row r="39" spans="1:14">
      <c r="A39" s="108" t="s">
        <v>42</v>
      </c>
      <c r="B39" s="88" t="s">
        <v>30</v>
      </c>
      <c r="C39" s="111">
        <v>0</v>
      </c>
      <c r="D39" s="111">
        <v>0</v>
      </c>
      <c r="E39" s="111">
        <v>0</v>
      </c>
      <c r="F39" s="111">
        <v>0</v>
      </c>
      <c r="G39" s="111">
        <v>0</v>
      </c>
      <c r="H39" s="111">
        <v>0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</row>
    <row r="40" spans="1:14">
      <c r="A40" s="107" t="s">
        <v>31</v>
      </c>
      <c r="B40" s="88" t="s">
        <v>1</v>
      </c>
      <c r="C40" s="111">
        <v>0</v>
      </c>
      <c r="D40" s="111">
        <v>0</v>
      </c>
      <c r="E40" s="111">
        <v>0</v>
      </c>
      <c r="F40" s="111">
        <v>0</v>
      </c>
      <c r="G40" s="111">
        <v>0</v>
      </c>
      <c r="H40" s="111">
        <v>0</v>
      </c>
      <c r="I40" s="111">
        <v>0</v>
      </c>
      <c r="J40" s="111">
        <v>0</v>
      </c>
      <c r="K40" s="111">
        <v>0</v>
      </c>
      <c r="L40" s="111">
        <v>0</v>
      </c>
      <c r="M40" s="111">
        <v>0</v>
      </c>
      <c r="N40" s="111">
        <v>0</v>
      </c>
    </row>
    <row r="41" spans="1:14">
      <c r="A41" s="107" t="s">
        <v>31</v>
      </c>
      <c r="B41" s="88" t="s">
        <v>32</v>
      </c>
      <c r="C41" s="111">
        <v>0</v>
      </c>
      <c r="D41" s="111">
        <v>0</v>
      </c>
      <c r="E41" s="111">
        <v>0</v>
      </c>
      <c r="F41" s="111">
        <v>0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  <c r="L41" s="111">
        <v>0</v>
      </c>
      <c r="M41" s="111">
        <v>0</v>
      </c>
      <c r="N41" s="111">
        <v>0</v>
      </c>
    </row>
    <row r="42" spans="1:14">
      <c r="A42" s="107" t="s">
        <v>31</v>
      </c>
      <c r="B42" s="88" t="s">
        <v>33</v>
      </c>
      <c r="C42" s="111">
        <v>0</v>
      </c>
      <c r="D42" s="111">
        <v>0</v>
      </c>
      <c r="E42" s="111">
        <v>0</v>
      </c>
      <c r="F42" s="111">
        <v>0</v>
      </c>
      <c r="G42" s="111">
        <v>0</v>
      </c>
      <c r="H42" s="111">
        <v>0</v>
      </c>
      <c r="I42" s="111">
        <v>0</v>
      </c>
      <c r="J42" s="111">
        <v>0</v>
      </c>
      <c r="K42" s="111">
        <v>0</v>
      </c>
      <c r="L42" s="111">
        <v>0</v>
      </c>
      <c r="M42" s="111">
        <v>0</v>
      </c>
      <c r="N42" s="111">
        <v>0</v>
      </c>
    </row>
    <row r="43" spans="1:14">
      <c r="A43" s="107" t="s">
        <v>31</v>
      </c>
      <c r="B43" s="88" t="s">
        <v>34</v>
      </c>
      <c r="C43" s="111">
        <v>0</v>
      </c>
      <c r="D43" s="111">
        <v>0</v>
      </c>
      <c r="E43" s="111">
        <v>0</v>
      </c>
      <c r="F43" s="111">
        <v>0</v>
      </c>
      <c r="G43" s="111">
        <v>0</v>
      </c>
      <c r="H43" s="111">
        <v>0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</row>
    <row r="44" spans="1:14">
      <c r="A44" s="107" t="s">
        <v>31</v>
      </c>
      <c r="B44" s="88" t="s">
        <v>21</v>
      </c>
      <c r="C44" s="111">
        <v>0</v>
      </c>
      <c r="D44" s="111">
        <v>0</v>
      </c>
      <c r="E44" s="111">
        <v>0</v>
      </c>
      <c r="F44" s="111">
        <v>0</v>
      </c>
      <c r="G44" s="111">
        <v>0</v>
      </c>
      <c r="H44" s="111">
        <v>0</v>
      </c>
      <c r="I44" s="111">
        <v>0</v>
      </c>
      <c r="J44" s="111">
        <v>0</v>
      </c>
      <c r="K44" s="111">
        <v>0</v>
      </c>
      <c r="L44" s="111">
        <v>0</v>
      </c>
      <c r="M44" s="111">
        <v>0</v>
      </c>
      <c r="N44" s="111">
        <v>0</v>
      </c>
    </row>
    <row r="45" spans="1:14">
      <c r="A45" s="107" t="s">
        <v>43</v>
      </c>
      <c r="B45" s="90" t="s">
        <v>1</v>
      </c>
      <c r="C45" s="111">
        <v>0</v>
      </c>
      <c r="D45" s="111">
        <v>0</v>
      </c>
      <c r="E45" s="111">
        <v>0</v>
      </c>
      <c r="F45" s="111">
        <v>0</v>
      </c>
      <c r="G45" s="111">
        <v>0</v>
      </c>
      <c r="H45" s="111">
        <v>0</v>
      </c>
      <c r="I45" s="111">
        <v>0</v>
      </c>
      <c r="J45" s="111">
        <v>0</v>
      </c>
      <c r="K45" s="111">
        <v>0</v>
      </c>
      <c r="L45" s="111">
        <v>0</v>
      </c>
      <c r="M45" s="111">
        <v>0</v>
      </c>
      <c r="N45" s="111">
        <v>0</v>
      </c>
    </row>
    <row r="46" spans="1:14">
      <c r="A46" s="107" t="s">
        <v>43</v>
      </c>
      <c r="B46" s="90" t="s">
        <v>33</v>
      </c>
      <c r="C46" s="111">
        <v>0</v>
      </c>
      <c r="D46" s="111">
        <v>0</v>
      </c>
      <c r="E46" s="111">
        <v>0</v>
      </c>
      <c r="F46" s="111">
        <v>0</v>
      </c>
      <c r="G46" s="111">
        <v>0</v>
      </c>
      <c r="H46" s="111">
        <v>0</v>
      </c>
      <c r="I46" s="111">
        <v>0</v>
      </c>
      <c r="J46" s="111">
        <v>0</v>
      </c>
      <c r="K46" s="111">
        <v>0</v>
      </c>
      <c r="L46" s="111">
        <v>0</v>
      </c>
      <c r="M46" s="111">
        <v>0</v>
      </c>
      <c r="N46" s="111">
        <v>0</v>
      </c>
    </row>
    <row r="47" spans="1:14">
      <c r="A47" s="107" t="s">
        <v>43</v>
      </c>
      <c r="B47" s="90" t="s">
        <v>44</v>
      </c>
      <c r="C47" s="111">
        <v>0</v>
      </c>
      <c r="D47" s="111">
        <v>0</v>
      </c>
      <c r="E47" s="111">
        <v>0</v>
      </c>
      <c r="F47" s="111">
        <v>0</v>
      </c>
      <c r="G47" s="111">
        <v>0</v>
      </c>
      <c r="H47" s="111">
        <v>0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</row>
    <row r="48" spans="1:14">
      <c r="A48" s="107" t="s">
        <v>43</v>
      </c>
      <c r="B48" s="90" t="s">
        <v>21</v>
      </c>
      <c r="C48" s="111">
        <v>0</v>
      </c>
      <c r="D48" s="111">
        <v>0</v>
      </c>
      <c r="E48" s="111">
        <v>0</v>
      </c>
      <c r="F48" s="111">
        <v>0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</row>
    <row r="49" spans="1:14">
      <c r="A49" s="107" t="s">
        <v>35</v>
      </c>
      <c r="B49" s="88" t="s">
        <v>36</v>
      </c>
      <c r="C49" s="111">
        <v>0</v>
      </c>
      <c r="D49" s="111">
        <v>0</v>
      </c>
      <c r="E49" s="111">
        <v>0</v>
      </c>
      <c r="F49" s="111">
        <v>0</v>
      </c>
      <c r="G49" s="111">
        <v>0</v>
      </c>
      <c r="H49" s="111">
        <v>0</v>
      </c>
      <c r="I49" s="111">
        <v>0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</row>
    <row r="50" spans="1:14">
      <c r="A50" s="107" t="s">
        <v>35</v>
      </c>
      <c r="B50" s="88" t="s">
        <v>37</v>
      </c>
      <c r="C50" s="111">
        <v>0</v>
      </c>
      <c r="D50" s="111">
        <v>0</v>
      </c>
      <c r="E50" s="111">
        <v>0</v>
      </c>
      <c r="F50" s="111">
        <v>0</v>
      </c>
      <c r="G50" s="111">
        <v>0</v>
      </c>
      <c r="H50" s="111">
        <v>0</v>
      </c>
      <c r="I50" s="111">
        <v>0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</row>
    <row r="51" spans="1:14">
      <c r="A51" s="107" t="s">
        <v>35</v>
      </c>
      <c r="B51" s="88" t="s">
        <v>21</v>
      </c>
      <c r="C51" s="111">
        <v>0</v>
      </c>
      <c r="D51" s="111">
        <v>0</v>
      </c>
      <c r="E51" s="111">
        <v>0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1">
        <v>0</v>
      </c>
      <c r="N51" s="111">
        <v>0</v>
      </c>
    </row>
    <row r="52" spans="1:14" ht="30">
      <c r="A52" s="107" t="s">
        <v>64</v>
      </c>
      <c r="B52" s="88" t="s">
        <v>138</v>
      </c>
      <c r="C52" s="111">
        <v>0</v>
      </c>
      <c r="D52" s="111">
        <v>0</v>
      </c>
      <c r="E52" s="111">
        <v>0</v>
      </c>
      <c r="F52" s="111">
        <v>0</v>
      </c>
      <c r="G52" s="111">
        <v>0</v>
      </c>
      <c r="H52" s="111">
        <v>0</v>
      </c>
      <c r="I52" s="111">
        <v>0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</row>
    <row r="53" spans="1:14">
      <c r="A53" s="107" t="s">
        <v>64</v>
      </c>
      <c r="B53" s="88" t="s">
        <v>137</v>
      </c>
      <c r="C53" s="111">
        <v>0</v>
      </c>
      <c r="D53" s="111">
        <v>0</v>
      </c>
      <c r="E53" s="111">
        <v>0</v>
      </c>
      <c r="F53" s="111">
        <v>0</v>
      </c>
      <c r="G53" s="111">
        <v>0</v>
      </c>
      <c r="H53" s="111">
        <v>0</v>
      </c>
      <c r="I53" s="111">
        <v>0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</row>
    <row r="54" spans="1:14">
      <c r="A54" s="107" t="s">
        <v>64</v>
      </c>
      <c r="B54" s="88" t="s">
        <v>40</v>
      </c>
      <c r="C54" s="111">
        <v>0</v>
      </c>
      <c r="D54" s="111">
        <v>0</v>
      </c>
      <c r="E54" s="111">
        <v>0</v>
      </c>
      <c r="F54" s="111">
        <v>0</v>
      </c>
      <c r="G54" s="111">
        <v>0</v>
      </c>
      <c r="H54" s="111">
        <v>0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</row>
    <row r="55" spans="1:14">
      <c r="A55" s="107" t="s">
        <v>45</v>
      </c>
      <c r="B55" s="91" t="s">
        <v>41</v>
      </c>
      <c r="C55" s="111">
        <v>0</v>
      </c>
      <c r="D55" s="111">
        <v>0</v>
      </c>
      <c r="E55" s="111">
        <v>0</v>
      </c>
      <c r="F55" s="111">
        <v>0</v>
      </c>
      <c r="G55" s="111">
        <v>0</v>
      </c>
      <c r="H55" s="111">
        <v>0</v>
      </c>
      <c r="I55" s="111">
        <v>0</v>
      </c>
      <c r="J55" s="111">
        <v>0</v>
      </c>
      <c r="K55" s="111">
        <v>0</v>
      </c>
      <c r="L55" s="111">
        <v>0</v>
      </c>
      <c r="M55" s="111">
        <v>0</v>
      </c>
      <c r="N55" s="111">
        <v>0</v>
      </c>
    </row>
    <row r="56" spans="1:14" ht="30">
      <c r="A56" s="107" t="s">
        <v>45</v>
      </c>
      <c r="B56" s="91" t="s">
        <v>96</v>
      </c>
      <c r="C56" s="111">
        <v>0</v>
      </c>
      <c r="D56" s="111">
        <v>0</v>
      </c>
      <c r="E56" s="111">
        <v>0</v>
      </c>
      <c r="F56" s="111">
        <v>0</v>
      </c>
      <c r="G56" s="111">
        <v>0</v>
      </c>
      <c r="H56" s="111">
        <v>0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</row>
    <row r="57" spans="1:14" ht="15.75">
      <c r="A57" s="187" t="s">
        <v>0</v>
      </c>
      <c r="B57" s="187"/>
      <c r="C57" s="109">
        <f>SUM(C18:C56)</f>
        <v>615</v>
      </c>
      <c r="D57" s="109">
        <f t="shared" ref="D57:N57" si="1">SUM(D18:D56)</f>
        <v>0</v>
      </c>
      <c r="E57" s="109">
        <f t="shared" si="1"/>
        <v>0</v>
      </c>
      <c r="F57" s="109">
        <f t="shared" si="1"/>
        <v>0</v>
      </c>
      <c r="G57" s="109">
        <f t="shared" si="1"/>
        <v>0</v>
      </c>
      <c r="H57" s="109">
        <f t="shared" si="1"/>
        <v>0</v>
      </c>
      <c r="I57" s="109">
        <f t="shared" si="1"/>
        <v>0</v>
      </c>
      <c r="J57" s="109">
        <f t="shared" si="1"/>
        <v>0</v>
      </c>
      <c r="K57" s="109">
        <f t="shared" si="1"/>
        <v>0</v>
      </c>
      <c r="L57" s="109">
        <f t="shared" si="1"/>
        <v>0</v>
      </c>
      <c r="M57" s="109">
        <f t="shared" si="1"/>
        <v>0</v>
      </c>
      <c r="N57" s="109">
        <f t="shared" si="1"/>
        <v>0</v>
      </c>
    </row>
  </sheetData>
  <autoFilter ref="A16:N16"/>
  <mergeCells count="7">
    <mergeCell ref="A57:B57"/>
    <mergeCell ref="A12:B12"/>
    <mergeCell ref="A4:B4"/>
    <mergeCell ref="A9:B9"/>
    <mergeCell ref="A10:B10"/>
    <mergeCell ref="A8:B8"/>
    <mergeCell ref="A11:B11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U101"/>
  <sheetViews>
    <sheetView workbookViewId="0">
      <selection activeCell="N4" sqref="N4:N5"/>
    </sheetView>
  </sheetViews>
  <sheetFormatPr defaultRowHeight="15"/>
  <cols>
    <col min="1" max="1" width="20.875" bestFit="1" customWidth="1"/>
    <col min="2" max="2" width="13.625" customWidth="1"/>
    <col min="3" max="14" width="10.25" customWidth="1"/>
    <col min="15" max="15" width="9" style="126"/>
    <col min="16" max="16" width="13.875" style="153" bestFit="1" customWidth="1"/>
    <col min="18" max="18" width="17.25" bestFit="1" customWidth="1"/>
    <col min="19" max="19" width="7" bestFit="1" customWidth="1"/>
    <col min="20" max="20" width="12.75" customWidth="1"/>
  </cols>
  <sheetData>
    <row r="1" spans="1:21">
      <c r="A1" s="14"/>
    </row>
    <row r="3" spans="1:21" ht="15.75" customHeight="1">
      <c r="A3" s="117" t="s">
        <v>119</v>
      </c>
      <c r="B3" s="118" t="s">
        <v>121</v>
      </c>
      <c r="C3" s="74" t="s">
        <v>102</v>
      </c>
      <c r="D3" s="74" t="s">
        <v>103</v>
      </c>
      <c r="E3" s="74" t="s">
        <v>104</v>
      </c>
      <c r="F3" s="74" t="s">
        <v>105</v>
      </c>
      <c r="G3" s="74" t="s">
        <v>80</v>
      </c>
      <c r="H3" s="74" t="s">
        <v>81</v>
      </c>
      <c r="I3" s="74" t="s">
        <v>82</v>
      </c>
      <c r="J3" s="74" t="s">
        <v>83</v>
      </c>
      <c r="K3" s="74" t="s">
        <v>84</v>
      </c>
      <c r="L3" s="74" t="s">
        <v>85</v>
      </c>
      <c r="M3" s="74" t="s">
        <v>86</v>
      </c>
      <c r="N3" s="74" t="s">
        <v>87</v>
      </c>
      <c r="O3" s="74" t="s">
        <v>0</v>
      </c>
      <c r="P3" s="150" t="s">
        <v>126</v>
      </c>
    </row>
    <row r="4" spans="1:21">
      <c r="A4" s="190" t="s">
        <v>13</v>
      </c>
      <c r="B4" s="191"/>
      <c r="C4" s="116">
        <f ca="1">SUMIF('Balanta Ianuarie'!$A$13:$B$16,$A4,'Balanta Ianuarie'!$D$13:$D$17)+SUMIF('Balanta Ianuarie'!$A$13:$B$16,$A4,'Balanta Ianuarie'!$E$13:$E$17)</f>
        <v>0</v>
      </c>
      <c r="D4" s="116">
        <f ca="1">SUMIF('Balanta Februarie'!$A$13:$B$16,$A4,'Balanta Februarie'!$D$13:$D$17)+SUMIF('Balanta Februarie'!$A$13:$B$16,$A4,'Balanta Februarie'!$E$13:$E$17)</f>
        <v>0</v>
      </c>
      <c r="E4" s="116">
        <f ca="1">SUMIF('Balanta Martie'!$A$13:$B$16,$A4,'Balanta Martie'!$D$13:$D$17)+SUMIF('Balanta Martie'!$A$13:$B$16,$A4,'Balanta Martie'!$E$13:$E$17)</f>
        <v>0</v>
      </c>
      <c r="F4" s="116">
        <f ca="1">SUMIF('Balanta Aprilie'!$A$13:$B$16,$A4,'Balanta Aprilie'!$D$13:$D$17)+SUMIF('Balanta Aprilie'!$A$13:$B$16,$A4,'Balanta Aprilie'!$E$13:$E$17)</f>
        <v>0</v>
      </c>
      <c r="G4" s="116">
        <f ca="1">SUMIF('Balanta Mai'!$A$13:$B$16,$A4,'Balanta Mai'!$D$13:$D$17)+SUMIF('Balanta Mai'!$A$13:$B$16,$A4,'Balanta Mai'!$E$13:$E$17)</f>
        <v>0</v>
      </c>
      <c r="H4" s="116">
        <f ca="1">SUMIF('Balanta Iunie'!$A$13:$B$16,$A4,'Balanta Iunie'!$D$13:$D$17)+SUMIF('Balanta Iunie'!$A$13:$B$16,$A4,'Balanta Iunie'!$E$13:$E$17)</f>
        <v>0</v>
      </c>
      <c r="I4" s="116">
        <f ca="1">SUMIF('Balanta Iulie'!$A$13:$B$16,$A4,'Balanta Iulie'!$D$13:$D$17)+SUMIF('Balanta Iulie'!$A$13:$B$16,$A4,'Balanta Iulie'!$E$13:$E$17)</f>
        <v>0</v>
      </c>
      <c r="J4" s="116">
        <f ca="1">SUMIF('Balanta August'!$A$13:$B$16,$A4,'Balanta August'!$D$13:$D$17)+SUMIF('Balanta August'!$A$13:$B$16,$A4,'Balanta August'!$E$13:$E$17)</f>
        <v>0</v>
      </c>
      <c r="K4" s="116">
        <f ca="1">SUMIF('Balanta Septembrie'!$A$13:$B$16,$A4,'Balanta Septembrie'!$D$13:$D$17)+SUMIF('Balanta Septembrie'!$A$13:$B$16,$A4,'Balanta Septembrie'!$E$13:$E$17)</f>
        <v>0</v>
      </c>
      <c r="L4" s="116">
        <f ca="1">SUMIF('Balanta Octombrie'!$A$13:$B$16,$A4,'Balanta Octombrie'!$D$13:$D$17)+SUMIF('Balanta Octombrie'!$A$13:$B$16,$A4,'Balanta Octombrie'!$E$13:$E$17)</f>
        <v>0</v>
      </c>
      <c r="M4" s="116">
        <f ca="1">SUMIF('Balanta Noiembrie'!$A$13:$B$16,$A4,'Balanta Noiembrie'!$D$13:$D$17)+SUMIF('Balanta Noiembrie'!$A$13:$B$16,$A4,'Balanta Noiembrie'!$E$13:$E$17)</f>
        <v>0</v>
      </c>
      <c r="N4" s="116">
        <f ca="1">SUMIF('Balanta Decembrie'!$A$13:$B$16,$A4,'Balanta Decembrie'!$D$13:$D$17)+SUMIF('Balanta Decembrie'!$A$13:$B$16,$A4,'Balanta Decembrie'!$E$13:$E$17)</f>
        <v>0</v>
      </c>
      <c r="O4" s="125">
        <f ca="1">SUM(C4:N4)</f>
        <v>0</v>
      </c>
      <c r="P4" s="152" t="str">
        <f>IF('Raport Lunar'!$C$3="","",HLOOKUP('Raport Lunar'!$C$3,'Colectare date anual'!$A$3:$O$5,2,0))</f>
        <v/>
      </c>
      <c r="Q4">
        <v>2</v>
      </c>
    </row>
    <row r="5" spans="1:21">
      <c r="A5" s="190" t="s">
        <v>15</v>
      </c>
      <c r="B5" s="191"/>
      <c r="C5" s="116">
        <f ca="1">SUMIF('Balanta Ianuarie'!$A$13:$B$16,$A5,'Balanta Ianuarie'!$D$13:$D$17)+SUMIF('Balanta Ianuarie'!$A$13:$B$16,$A5,'Balanta Ianuarie'!$E$13:$E$17)</f>
        <v>0</v>
      </c>
      <c r="D5" s="116">
        <f ca="1">SUMIF('Balanta Februarie'!$A$13:$B$16,$A5,'Balanta Februarie'!$D$13:$D$17)+SUMIF('Balanta Februarie'!$A$13:$B$16,$A5,'Balanta Februarie'!$E$13:$E$17)</f>
        <v>0</v>
      </c>
      <c r="E5" s="116">
        <f ca="1">SUMIF('Balanta Martie'!$A$13:$B$16,$A5,'Balanta Martie'!$D$13:$D$17)+SUMIF('Balanta Martie'!$A$13:$B$16,$A5,'Balanta Martie'!$E$13:$E$17)</f>
        <v>0</v>
      </c>
      <c r="F5" s="116">
        <f ca="1">SUMIF('Balanta Aprilie'!$A$13:$B$16,$A5,'Balanta Aprilie'!$D$13:$D$17)+SUMIF('Balanta Aprilie'!$A$13:$B$16,$A5,'Balanta Aprilie'!$E$13:$E$17)</f>
        <v>0</v>
      </c>
      <c r="G5" s="116">
        <f ca="1">SUMIF('Balanta Mai'!$A$13:$B$16,$A5,'Balanta Mai'!$D$13:$D$17)+SUMIF('Balanta Mai'!$A$13:$B$16,$A5,'Balanta Mai'!$E$13:$E$17)</f>
        <v>0</v>
      </c>
      <c r="H5" s="116">
        <f ca="1">SUMIF('Balanta Iunie'!$A$13:$B$16,$A5,'Balanta Iunie'!$D$13:$D$17)+SUMIF('Balanta Iunie'!$A$13:$B$16,$A5,'Balanta Iunie'!$E$13:$E$17)</f>
        <v>0</v>
      </c>
      <c r="I5" s="116">
        <f ca="1">SUMIF('Balanta Iulie'!$A$13:$B$16,$A5,'Balanta Iulie'!$D$13:$D$17)+SUMIF('Balanta Iulie'!$A$13:$B$16,$A5,'Balanta Iulie'!$E$13:$E$17)</f>
        <v>0</v>
      </c>
      <c r="J5" s="116">
        <f ca="1">SUMIF('Balanta August'!$A$13:$B$16,$A5,'Balanta August'!$D$13:$D$17)+SUMIF('Balanta August'!$A$13:$B$16,$A5,'Balanta August'!$E$13:$E$17)</f>
        <v>0</v>
      </c>
      <c r="K5" s="116">
        <f ca="1">SUMIF('Balanta Septembrie'!$A$13:$B$16,$A5,'Balanta Septembrie'!$D$13:$D$17)+SUMIF('Balanta Septembrie'!$A$13:$B$16,$A5,'Balanta Septembrie'!$E$13:$E$17)</f>
        <v>0</v>
      </c>
      <c r="L5" s="116">
        <f ca="1">SUMIF('Balanta Octombrie'!$A$13:$B$16,$A5,'Balanta Octombrie'!$D$13:$D$17)+SUMIF('Balanta Octombrie'!$A$13:$B$16,$A5,'Balanta Octombrie'!$E$13:$E$17)</f>
        <v>0</v>
      </c>
      <c r="M5" s="116">
        <f ca="1">SUMIF('Balanta Noiembrie'!$A$13:$B$16,$A5,'Balanta Noiembrie'!$D$13:$D$17)+SUMIF('Balanta Noiembrie'!$A$13:$B$16,$A5,'Balanta Noiembrie'!$E$13:$E$17)</f>
        <v>0</v>
      </c>
      <c r="N5" s="116">
        <f ca="1">SUMIF('Balanta Decembrie'!$A$13:$B$16,$A5,'Balanta Decembrie'!$D$13:$D$17)+SUMIF('Balanta Decembrie'!$A$13:$B$16,$A5,'Balanta Decembrie'!$E$13:$E$17)</f>
        <v>0</v>
      </c>
      <c r="O5" s="125">
        <f ca="1">SUM(C5:N5)</f>
        <v>0</v>
      </c>
      <c r="P5" s="152" t="str">
        <f>IF('Raport Lunar'!$C$3="","",HLOOKUP('Raport Lunar'!$C$3,'Colectare date anual'!$A$3:$O$5,3,0))</f>
        <v/>
      </c>
      <c r="Q5">
        <v>3</v>
      </c>
    </row>
    <row r="6" spans="1:21" ht="15.75">
      <c r="A6" s="188" t="s">
        <v>0</v>
      </c>
      <c r="B6" s="188"/>
      <c r="C6" s="78">
        <f ca="1">SUM(C4:C5)</f>
        <v>0</v>
      </c>
      <c r="D6" s="78">
        <f ca="1">SUM(D4:D5)</f>
        <v>0</v>
      </c>
      <c r="E6" s="78">
        <f t="shared" ref="E6:P6" ca="1" si="0">SUM(E4:E5)</f>
        <v>0</v>
      </c>
      <c r="F6" s="78">
        <f t="shared" ca="1" si="0"/>
        <v>0</v>
      </c>
      <c r="G6" s="78">
        <f t="shared" ca="1" si="0"/>
        <v>0</v>
      </c>
      <c r="H6" s="78">
        <f t="shared" ca="1" si="0"/>
        <v>0</v>
      </c>
      <c r="I6" s="78">
        <f t="shared" ca="1" si="0"/>
        <v>0</v>
      </c>
      <c r="J6" s="78">
        <f t="shared" ca="1" si="0"/>
        <v>0</v>
      </c>
      <c r="K6" s="78">
        <f t="shared" ca="1" si="0"/>
        <v>0</v>
      </c>
      <c r="L6" s="78">
        <f t="shared" ca="1" si="0"/>
        <v>0</v>
      </c>
      <c r="M6" s="78">
        <f t="shared" ca="1" si="0"/>
        <v>0</v>
      </c>
      <c r="N6" s="78">
        <f t="shared" ca="1" si="0"/>
        <v>0</v>
      </c>
      <c r="O6" s="78">
        <f t="shared" ca="1" si="0"/>
        <v>0</v>
      </c>
      <c r="P6" s="151">
        <f t="shared" si="0"/>
        <v>0</v>
      </c>
    </row>
    <row r="7" spans="1:21">
      <c r="A7" s="14" t="s">
        <v>128</v>
      </c>
      <c r="B7" s="14">
        <v>1</v>
      </c>
      <c r="C7" s="14">
        <f ca="1">IF(OFFSET($B$6,0,$B$7)=C6,C6,NA())</f>
        <v>0</v>
      </c>
      <c r="D7" s="14">
        <f t="shared" ref="D7:N7" ca="1" si="1">IF(OFFSET($B$6,0,$B$7)=D6,D6,NA())</f>
        <v>0</v>
      </c>
      <c r="E7" s="14">
        <f t="shared" ca="1" si="1"/>
        <v>0</v>
      </c>
      <c r="F7" s="14">
        <f t="shared" ca="1" si="1"/>
        <v>0</v>
      </c>
      <c r="G7" s="14">
        <f t="shared" ca="1" si="1"/>
        <v>0</v>
      </c>
      <c r="H7" s="14">
        <f t="shared" ca="1" si="1"/>
        <v>0</v>
      </c>
      <c r="I7" s="14">
        <f t="shared" ca="1" si="1"/>
        <v>0</v>
      </c>
      <c r="J7" s="14">
        <f t="shared" ca="1" si="1"/>
        <v>0</v>
      </c>
      <c r="K7" s="14">
        <f t="shared" ca="1" si="1"/>
        <v>0</v>
      </c>
      <c r="L7" s="14">
        <f t="shared" ca="1" si="1"/>
        <v>0</v>
      </c>
      <c r="M7" s="14">
        <f t="shared" ca="1" si="1"/>
        <v>0</v>
      </c>
      <c r="N7" s="14">
        <f t="shared" ca="1" si="1"/>
        <v>0</v>
      </c>
    </row>
    <row r="8" spans="1:21" ht="18.75">
      <c r="A8" s="18"/>
      <c r="B8" s="58"/>
      <c r="C8" s="16"/>
      <c r="D8" s="37"/>
      <c r="E8" s="14"/>
      <c r="F8" s="14"/>
      <c r="G8" s="14"/>
      <c r="H8" s="14"/>
      <c r="I8" s="14"/>
      <c r="J8" s="14"/>
      <c r="K8" s="14"/>
      <c r="L8" s="14"/>
      <c r="M8" s="14"/>
      <c r="N8" s="14"/>
    </row>
    <row r="9" spans="1:21" ht="15.75">
      <c r="A9" s="80" t="s">
        <v>120</v>
      </c>
      <c r="B9" s="119" t="s">
        <v>121</v>
      </c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150"/>
    </row>
    <row r="10" spans="1:21" ht="15.75">
      <c r="A10" s="109" t="s">
        <v>62</v>
      </c>
      <c r="B10" s="110" t="s">
        <v>63</v>
      </c>
      <c r="C10" s="109" t="s">
        <v>102</v>
      </c>
      <c r="D10" s="109" t="s">
        <v>103</v>
      </c>
      <c r="E10" s="109" t="s">
        <v>104</v>
      </c>
      <c r="F10" s="109" t="s">
        <v>105</v>
      </c>
      <c r="G10" s="109" t="s">
        <v>80</v>
      </c>
      <c r="H10" s="109" t="s">
        <v>81</v>
      </c>
      <c r="I10" s="109" t="s">
        <v>82</v>
      </c>
      <c r="J10" s="109" t="s">
        <v>83</v>
      </c>
      <c r="K10" s="109" t="s">
        <v>84</v>
      </c>
      <c r="L10" s="109" t="s">
        <v>85</v>
      </c>
      <c r="M10" s="109" t="s">
        <v>86</v>
      </c>
      <c r="N10" s="109" t="s">
        <v>87</v>
      </c>
      <c r="O10" s="109" t="s">
        <v>0</v>
      </c>
      <c r="P10" s="150" t="s">
        <v>126</v>
      </c>
      <c r="R10" s="80" t="s">
        <v>46</v>
      </c>
      <c r="S10" s="80"/>
      <c r="T10" s="80"/>
      <c r="U10" s="80"/>
    </row>
    <row r="11" spans="1:21">
      <c r="A11" s="107" t="s">
        <v>11</v>
      </c>
      <c r="B11" s="88" t="s">
        <v>139</v>
      </c>
      <c r="C11" s="111">
        <f>SUMIFS('Balanta Ianuarie'!$D$22:$D$60,'Balanta Ianuarie'!$A$22:$A$60,$A11,'Balanta Ianuarie'!$B$22:$B$60,$B11)+SUMIFS('Balanta Ianuarie'!$E$22:$E$60,'Balanta Ianuarie'!$A$22:$A$60,$A11,'Balanta Ianuarie'!$B$22:$B$60,$B11)</f>
        <v>0</v>
      </c>
      <c r="D11" s="111">
        <f>SUMIFS('Balanta Februarie'!$D$22:$D$60,'Balanta Februarie'!$A$22:$A$60,$A11,'Balanta Februarie'!$B$22:$B$60,$B11)+SUMIFS('Balanta Februarie'!$E$22:$E$60,'Balanta Februarie'!$A$22:$A$60,$A11,'Balanta Februarie'!$B$22:$B$60,$B11)</f>
        <v>0</v>
      </c>
      <c r="E11" s="111">
        <f>SUMIFS('Balanta Martie'!$D$22:$D$60,'Balanta Martie'!$A$22:$A$60,$A11,'Balanta Martie'!$B$22:$B$60,$B11)+SUMIFS('Balanta Martie'!$E$22:$E$60,'Balanta Martie'!$A$22:$A$60,$A11,'Balanta Martie'!$B$22:$B$60,$B11)</f>
        <v>0</v>
      </c>
      <c r="F11" s="111">
        <f>SUMIFS('Balanta Aprilie'!$D$22:$D$60,'Balanta Aprilie'!$A$22:$A$60,$A11,'Balanta Aprilie'!$B$22:$B$60,$B11)+SUMIFS('Balanta Aprilie'!$E$22:$E$60,'Balanta Aprilie'!$A$22:$A$60,$A11,'Balanta Aprilie'!$B$22:$B$60,$B11)</f>
        <v>0</v>
      </c>
      <c r="G11" s="111">
        <f>SUMIFS('Balanta Mai'!$D$22:$D$60,'Balanta Mai'!$A$22:$A$60,$A11,'Balanta Mai'!$B$22:$B$60,$B11)+SUMIFS('Balanta Mai'!$E$22:$E$60,'Balanta Mai'!$A$22:$A$60,$A11,'Balanta Mai'!$B$22:$B$60,$B11)</f>
        <v>0</v>
      </c>
      <c r="H11" s="111">
        <f>SUMIFS('Balanta Iunie'!$D$22:$D$60,'Balanta Iunie'!$A$22:$A$60,$A11,'Balanta Iunie'!$B$22:$B$60,$B11)+SUMIFS('Balanta Iunie'!$E$22:$E$60,'Balanta Iunie'!$A$22:$A$60,$A11,'Balanta Iunie'!$B$22:$B$60,$B11)</f>
        <v>0</v>
      </c>
      <c r="I11" s="111">
        <f>SUMIFS('Balanta Iulie'!$D$22:$D$60,'Balanta Iulie'!$A$22:$A$60,$A11,'Balanta Iulie'!$B$22:$B$60,$B11)+SUMIFS('Balanta Iulie'!$E$22:$E$60,'Balanta Iulie'!$A$22:$A$60,$A11,'Balanta Iulie'!$B$22:$B$60,$B11)</f>
        <v>0</v>
      </c>
      <c r="J11" s="111">
        <f>SUMIFS('Balanta August'!$D$22:$D$60,'Balanta August'!$A$22:$A$60,$A11,'Balanta August'!$B$22:$B$60,$B11)+SUMIFS('Balanta August'!$E$22:$E$60,'Balanta August'!$A$22:$A$60,$A11,'Balanta August'!$B$22:$B$60,$B11)</f>
        <v>0</v>
      </c>
      <c r="K11" s="111">
        <f>SUMIFS('Balanta Septembrie'!$D$22:$D$60,'Balanta Septembrie'!$A$22:$A$60,$A11,'Balanta Septembrie'!$B$22:$B$60,$B11)+SUMIFS('Balanta Septembrie'!$E$22:$E$60,'Balanta Septembrie'!$A$22:$A$60,$A11,'Balanta Septembrie'!$B$22:$B$60,$B11)</f>
        <v>0</v>
      </c>
      <c r="L11" s="111">
        <f>SUMIFS('Balanta Octombrie'!$D$22:$D$60,'Balanta Octombrie'!$A$22:$A$60,$A11,'Balanta Octombrie'!$B$22:$B$60,$B11)+SUMIFS('Balanta Octombrie'!$E$22:$E$60,'Balanta Octombrie'!$A$22:$A$60,$A11,'Balanta Octombrie'!$B$22:$B$60,$B11)</f>
        <v>0</v>
      </c>
      <c r="M11" s="111">
        <f>SUMIFS('Balanta Noiembrie'!$D$22:$D$60,'Balanta Noiembrie'!$A$22:$A$60,$A11,'Balanta Noiembrie'!$B$22:$B$60,$B11)+SUMIFS('Balanta Noiembrie'!$E$22:$E$60,'Balanta Noiembrie'!$A$22:$A$60,$A11,'Balanta Noiembrie'!$B$22:$B$60,$B11)</f>
        <v>0</v>
      </c>
      <c r="N11" s="111">
        <f>SUMIFS('Balanta Decembrie'!$D$22:$D$60,'Balanta Decembrie'!$A$22:$A$60,$A11,'Balanta Decembrie'!$B$22:$B$60,$B11)+SUMIFS('Balanta Decembrie'!$E$22:$E$60,'Balanta Decembrie'!$A$22:$A$60,$A11,'Balanta Decembrie'!$B$22:$B$60,$B11)</f>
        <v>0</v>
      </c>
      <c r="O11" s="127">
        <f>SUM(C11:N11)</f>
        <v>0</v>
      </c>
      <c r="P11" s="152" t="str">
        <f>IF('Raport Lunar'!$C$3="","",HLOOKUP('Raport Lunar'!$C$3,$A$10:$N$50,Q10,0))</f>
        <v/>
      </c>
      <c r="Q11">
        <v>2</v>
      </c>
      <c r="R11" s="87" t="s">
        <v>62</v>
      </c>
      <c r="S11" s="87" t="s">
        <v>129</v>
      </c>
      <c r="T11" s="85" t="s">
        <v>134</v>
      </c>
      <c r="U11" s="85" t="s">
        <v>133</v>
      </c>
    </row>
    <row r="12" spans="1:21">
      <c r="A12" s="107" t="s">
        <v>11</v>
      </c>
      <c r="B12" s="88" t="s">
        <v>12</v>
      </c>
      <c r="C12" s="111">
        <f>SUMIFS('Balanta Ianuarie'!$D$22:$D$60,'Balanta Ianuarie'!$A$22:$A$60,$A12,'Balanta Ianuarie'!$B$22:$B$60,$B12)+SUMIFS('Balanta Ianuarie'!$E$22:$E$60,'Balanta Ianuarie'!$A$22:$A$60,$A12,'Balanta Ianuarie'!$B$22:$B$60,$B12)</f>
        <v>0</v>
      </c>
      <c r="D12" s="111">
        <f>SUMIFS('Balanta Februarie'!$D$22:$D$60,'Balanta Februarie'!$A$22:$A$60,$A12,'Balanta Februarie'!$B$22:$B$60,$B12)+SUMIFS('Balanta Februarie'!$E$22:$E$60,'Balanta Februarie'!$A$22:$A$60,$A12,'Balanta Februarie'!$B$22:$B$60,$B12)</f>
        <v>0</v>
      </c>
      <c r="E12" s="111">
        <f>SUMIFS('Balanta Martie'!$D$22:$D$60,'Balanta Martie'!$A$22:$A$60,$A12,'Balanta Martie'!$B$22:$B$60,$B12)+SUMIFS('Balanta Martie'!$E$22:$E$60,'Balanta Martie'!$A$22:$A$60,$A12,'Balanta Martie'!$B$22:$B$60,$B12)</f>
        <v>0</v>
      </c>
      <c r="F12" s="111">
        <f>SUMIFS('Balanta Aprilie'!$D$22:$D$60,'Balanta Aprilie'!$A$22:$A$60,$A12,'Balanta Aprilie'!$B$22:$B$60,$B12)+SUMIFS('Balanta Aprilie'!$E$22:$E$60,'Balanta Aprilie'!$A$22:$A$60,$A12,'Balanta Aprilie'!$B$22:$B$60,$B12)</f>
        <v>0</v>
      </c>
      <c r="G12" s="111">
        <f>SUMIFS('Balanta Mai'!$D$22:$D$60,'Balanta Mai'!$A$22:$A$60,$A12,'Balanta Mai'!$B$22:$B$60,$B12)+SUMIFS('Balanta Mai'!$E$22:$E$60,'Balanta Mai'!$A$22:$A$60,$A12,'Balanta Mai'!$B$22:$B$60,$B12)</f>
        <v>0</v>
      </c>
      <c r="H12" s="111">
        <f>SUMIFS('Balanta Iunie'!$D$22:$D$60,'Balanta Iunie'!$A$22:$A$60,$A12,'Balanta Iunie'!$B$22:$B$60,$B12)+SUMIFS('Balanta Iunie'!$E$22:$E$60,'Balanta Iunie'!$A$22:$A$60,$A12,'Balanta Iunie'!$B$22:$B$60,$B12)</f>
        <v>0</v>
      </c>
      <c r="I12" s="111">
        <f>SUMIFS('Balanta Iulie'!$D$22:$D$60,'Balanta Iulie'!$A$22:$A$60,$A12,'Balanta Iulie'!$B$22:$B$60,$B12)+SUMIFS('Balanta Iulie'!$E$22:$E$60,'Balanta Iulie'!$A$22:$A$60,$A12,'Balanta Iulie'!$B$22:$B$60,$B12)</f>
        <v>0</v>
      </c>
      <c r="J12" s="111">
        <f>SUMIFS('Balanta August'!$D$22:$D$60,'Balanta August'!$A$22:$A$60,$A12,'Balanta August'!$B$22:$B$60,$B12)+SUMIFS('Balanta August'!$E$22:$E$60,'Balanta August'!$A$22:$A$60,$A12,'Balanta August'!$B$22:$B$60,$B12)</f>
        <v>0</v>
      </c>
      <c r="K12" s="111">
        <f>SUMIFS('Balanta Septembrie'!$D$22:$D$60,'Balanta Septembrie'!$A$22:$A$60,$A12,'Balanta Septembrie'!$B$22:$B$60,$B12)+SUMIFS('Balanta Septembrie'!$E$22:$E$60,'Balanta Septembrie'!$A$22:$A$60,$A12,'Balanta Septembrie'!$B$22:$B$60,$B12)</f>
        <v>0</v>
      </c>
      <c r="L12" s="111">
        <f>SUMIFS('Balanta Octombrie'!$D$22:$D$60,'Balanta Octombrie'!$A$22:$A$60,$A12,'Balanta Octombrie'!$B$22:$B$60,$B12)+SUMIFS('Balanta Octombrie'!$E$22:$E$60,'Balanta Octombrie'!$A$22:$A$60,$A12,'Balanta Octombrie'!$B$22:$B$60,$B12)</f>
        <v>0</v>
      </c>
      <c r="M12" s="111">
        <f>SUMIFS('Balanta Noiembrie'!$D$22:$D$60,'Balanta Noiembrie'!$A$22:$A$60,$A12,'Balanta Noiembrie'!$B$22:$B$60,$B12)+SUMIFS('Balanta Noiembrie'!$E$22:$E$60,'Balanta Noiembrie'!$A$22:$A$60,$A12,'Balanta Noiembrie'!$B$22:$B$60,$B12)</f>
        <v>0</v>
      </c>
      <c r="N12" s="111">
        <f>SUMIFS('Balanta Decembrie'!$D$22:$D$60,'Balanta Decembrie'!$A$22:$A$60,$A12,'Balanta Decembrie'!$B$22:$B$60,$B12)+SUMIFS('Balanta Decembrie'!$E$22:$E$60,'Balanta Decembrie'!$A$22:$A$60,$A12,'Balanta Decembrie'!$B$22:$B$60,$B12)</f>
        <v>0</v>
      </c>
      <c r="O12" s="127">
        <f>SUM(C12:N12)</f>
        <v>0</v>
      </c>
      <c r="P12" s="152" t="str">
        <f>IF('Raport Lunar'!$C$3="","",HLOOKUP('Raport Lunar'!$C$3,$A$10:$N$50,Q11,0))</f>
        <v/>
      </c>
      <c r="Q12">
        <v>3</v>
      </c>
      <c r="R12" s="61" t="s">
        <v>11</v>
      </c>
      <c r="S12" s="61">
        <f t="shared" ref="S12:S21" si="2">SUMIF($A$10:$A$50,R12,$O$10:$O$50)</f>
        <v>0</v>
      </c>
      <c r="T12" s="32">
        <f t="shared" ref="T12:T21" si="3">SUMIF($A$10:$A$51,R12,$P$10:$P$51)</f>
        <v>0</v>
      </c>
      <c r="U12">
        <f>SUMIF($A$62:$A$100,R12,$P$62:$P$100)</f>
        <v>0</v>
      </c>
    </row>
    <row r="13" spans="1:21">
      <c r="A13" s="107" t="s">
        <v>11</v>
      </c>
      <c r="B13" s="88" t="s">
        <v>16</v>
      </c>
      <c r="C13" s="111">
        <f>SUMIFS('Balanta Ianuarie'!$D$22:$D$60,'Balanta Ianuarie'!$A$22:$A$60,$A13,'Balanta Ianuarie'!$B$22:$B$60,$B13)+SUMIFS('Balanta Ianuarie'!$E$22:$E$60,'Balanta Ianuarie'!$A$22:$A$60,$A13,'Balanta Ianuarie'!$B$22:$B$60,$B13)</f>
        <v>0</v>
      </c>
      <c r="D13" s="111">
        <f>SUMIFS('Balanta Februarie'!$D$22:$D$60,'Balanta Februarie'!$A$22:$A$60,$A13,'Balanta Februarie'!$B$22:$B$60,$B13)+SUMIFS('Balanta Februarie'!$E$22:$E$60,'Balanta Februarie'!$A$22:$A$60,$A13,'Balanta Februarie'!$B$22:$B$60,$B13)</f>
        <v>0</v>
      </c>
      <c r="E13" s="111">
        <f>SUMIFS('Balanta Martie'!$D$22:$D$60,'Balanta Martie'!$A$22:$A$60,$A13,'Balanta Martie'!$B$22:$B$60,$B13)+SUMIFS('Balanta Martie'!$E$22:$E$60,'Balanta Martie'!$A$22:$A$60,$A13,'Balanta Martie'!$B$22:$B$60,$B13)</f>
        <v>0</v>
      </c>
      <c r="F13" s="111">
        <f>SUMIFS('Balanta Aprilie'!$D$22:$D$60,'Balanta Aprilie'!$A$22:$A$60,$A13,'Balanta Aprilie'!$B$22:$B$60,$B13)+SUMIFS('Balanta Aprilie'!$E$22:$E$60,'Balanta Aprilie'!$A$22:$A$60,$A13,'Balanta Aprilie'!$B$22:$B$60,$B13)</f>
        <v>0</v>
      </c>
      <c r="G13" s="111">
        <f>SUMIFS('Balanta Mai'!$D$22:$D$60,'Balanta Mai'!$A$22:$A$60,$A13,'Balanta Mai'!$B$22:$B$60,$B13)+SUMIFS('Balanta Mai'!$E$22:$E$60,'Balanta Mai'!$A$22:$A$60,$A13,'Balanta Mai'!$B$22:$B$60,$B13)</f>
        <v>0</v>
      </c>
      <c r="H13" s="111">
        <f>SUMIFS('Balanta Iunie'!$D$22:$D$60,'Balanta Iunie'!$A$22:$A$60,$A13,'Balanta Iunie'!$B$22:$B$60,$B13)+SUMIFS('Balanta Iunie'!$E$22:$E$60,'Balanta Iunie'!$A$22:$A$60,$A13,'Balanta Iunie'!$B$22:$B$60,$B13)</f>
        <v>0</v>
      </c>
      <c r="I13" s="111">
        <f>SUMIFS('Balanta Iulie'!$D$22:$D$60,'Balanta Iulie'!$A$22:$A$60,$A13,'Balanta Iulie'!$B$22:$B$60,$B13)+SUMIFS('Balanta Iulie'!$E$22:$E$60,'Balanta Iulie'!$A$22:$A$60,$A13,'Balanta Iulie'!$B$22:$B$60,$B13)</f>
        <v>0</v>
      </c>
      <c r="J13" s="111">
        <f>SUMIFS('Balanta August'!$D$22:$D$60,'Balanta August'!$A$22:$A$60,$A13,'Balanta August'!$B$22:$B$60,$B13)+SUMIFS('Balanta August'!$E$22:$E$60,'Balanta August'!$A$22:$A$60,$A13,'Balanta August'!$B$22:$B$60,$B13)</f>
        <v>0</v>
      </c>
      <c r="K13" s="111">
        <f>SUMIFS('Balanta Septembrie'!$D$22:$D$60,'Balanta Septembrie'!$A$22:$A$60,$A13,'Balanta Septembrie'!$B$22:$B$60,$B13)+SUMIFS('Balanta Septembrie'!$E$22:$E$60,'Balanta Septembrie'!$A$22:$A$60,$A13,'Balanta Septembrie'!$B$22:$B$60,$B13)</f>
        <v>0</v>
      </c>
      <c r="L13" s="111">
        <f>SUMIFS('Balanta Octombrie'!$D$22:$D$60,'Balanta Octombrie'!$A$22:$A$60,$A13,'Balanta Octombrie'!$B$22:$B$60,$B13)+SUMIFS('Balanta Octombrie'!$E$22:$E$60,'Balanta Octombrie'!$A$22:$A$60,$A13,'Balanta Octombrie'!$B$22:$B$60,$B13)</f>
        <v>0</v>
      </c>
      <c r="M13" s="111">
        <f>SUMIFS('Balanta Noiembrie'!$D$22:$D$60,'Balanta Noiembrie'!$A$22:$A$60,$A13,'Balanta Noiembrie'!$B$22:$B$60,$B13)+SUMIFS('Balanta Noiembrie'!$E$22:$E$60,'Balanta Noiembrie'!$A$22:$A$60,$A13,'Balanta Noiembrie'!$B$22:$B$60,$B13)</f>
        <v>0</v>
      </c>
      <c r="N13" s="111">
        <f>SUMIFS('Balanta Decembrie'!$D$22:$D$60,'Balanta Decembrie'!$A$22:$A$60,$A13,'Balanta Decembrie'!$B$22:$B$60,$B13)+SUMIFS('Balanta Decembrie'!$E$22:$E$60,'Balanta Decembrie'!$A$22:$A$60,$A13,'Balanta Decembrie'!$B$22:$B$60,$B13)</f>
        <v>0</v>
      </c>
      <c r="O13" s="127">
        <f t="shared" ref="O13:O50" si="4">SUM(C13:N13)</f>
        <v>0</v>
      </c>
      <c r="P13" s="152" t="str">
        <f>IF('Raport Lunar'!$C$3="","",HLOOKUP('Raport Lunar'!$C$3,$A$10:$N$50,Q12,0))</f>
        <v/>
      </c>
      <c r="Q13">
        <v>4</v>
      </c>
      <c r="R13" s="61" t="s">
        <v>97</v>
      </c>
      <c r="S13" s="61">
        <f t="shared" si="2"/>
        <v>0</v>
      </c>
      <c r="T13" s="32">
        <f t="shared" si="3"/>
        <v>0</v>
      </c>
      <c r="U13">
        <f t="shared" ref="U13:U21" si="5">SUMIF($A$62:$A$100,R13,$P$62:$P$100)</f>
        <v>0</v>
      </c>
    </row>
    <row r="14" spans="1:21">
      <c r="A14" s="107" t="s">
        <v>11</v>
      </c>
      <c r="B14" s="88" t="s">
        <v>17</v>
      </c>
      <c r="C14" s="111">
        <f>SUMIFS('Balanta Ianuarie'!$D$22:$D$60,'Balanta Ianuarie'!$A$22:$A$60,$A14,'Balanta Ianuarie'!$B$22:$B$60,$B14)+SUMIFS('Balanta Ianuarie'!$E$22:$E$60,'Balanta Ianuarie'!$A$22:$A$60,$A14,'Balanta Ianuarie'!$B$22:$B$60,$B14)</f>
        <v>0</v>
      </c>
      <c r="D14" s="111">
        <f>SUMIFS('Balanta Februarie'!$D$22:$D$60,'Balanta Februarie'!$A$22:$A$60,$A14,'Balanta Februarie'!$B$22:$B$60,$B14)+SUMIFS('Balanta Februarie'!$E$22:$E$60,'Balanta Februarie'!$A$22:$A$60,$A14,'Balanta Februarie'!$B$22:$B$60,$B14)</f>
        <v>0</v>
      </c>
      <c r="E14" s="111">
        <f>SUMIFS('Balanta Martie'!$D$22:$D$60,'Balanta Martie'!$A$22:$A$60,$A14,'Balanta Martie'!$B$22:$B$60,$B14)+SUMIFS('Balanta Martie'!$E$22:$E$60,'Balanta Martie'!$A$22:$A$60,$A14,'Balanta Martie'!$B$22:$B$60,$B14)</f>
        <v>0</v>
      </c>
      <c r="F14" s="111">
        <f>SUMIFS('Balanta Aprilie'!$D$22:$D$60,'Balanta Aprilie'!$A$22:$A$60,$A14,'Balanta Aprilie'!$B$22:$B$60,$B14)+SUMIFS('Balanta Aprilie'!$E$22:$E$60,'Balanta Aprilie'!$A$22:$A$60,$A14,'Balanta Aprilie'!$B$22:$B$60,$B14)</f>
        <v>0</v>
      </c>
      <c r="G14" s="111">
        <f>SUMIFS('Balanta Mai'!$D$22:$D$60,'Balanta Mai'!$A$22:$A$60,$A14,'Balanta Mai'!$B$22:$B$60,$B14)+SUMIFS('Balanta Mai'!$E$22:$E$60,'Balanta Mai'!$A$22:$A$60,$A14,'Balanta Mai'!$B$22:$B$60,$B14)</f>
        <v>0</v>
      </c>
      <c r="H14" s="111">
        <f>SUMIFS('Balanta Iunie'!$D$22:$D$60,'Balanta Iunie'!$A$22:$A$60,$A14,'Balanta Iunie'!$B$22:$B$60,$B14)+SUMIFS('Balanta Iunie'!$E$22:$E$60,'Balanta Iunie'!$A$22:$A$60,$A14,'Balanta Iunie'!$B$22:$B$60,$B14)</f>
        <v>0</v>
      </c>
      <c r="I14" s="111">
        <f>SUMIFS('Balanta Iulie'!$D$22:$D$60,'Balanta Iulie'!$A$22:$A$60,$A14,'Balanta Iulie'!$B$22:$B$60,$B14)+SUMIFS('Balanta Iulie'!$E$22:$E$60,'Balanta Iulie'!$A$22:$A$60,$A14,'Balanta Iulie'!$B$22:$B$60,$B14)</f>
        <v>0</v>
      </c>
      <c r="J14" s="111">
        <f>SUMIFS('Balanta August'!$D$22:$D$60,'Balanta August'!$A$22:$A$60,$A14,'Balanta August'!$B$22:$B$60,$B14)+SUMIFS('Balanta August'!$E$22:$E$60,'Balanta August'!$A$22:$A$60,$A14,'Balanta August'!$B$22:$B$60,$B14)</f>
        <v>0</v>
      </c>
      <c r="K14" s="111">
        <f>SUMIFS('Balanta Septembrie'!$D$22:$D$60,'Balanta Septembrie'!$A$22:$A$60,$A14,'Balanta Septembrie'!$B$22:$B$60,$B14)+SUMIFS('Balanta Septembrie'!$E$22:$E$60,'Balanta Septembrie'!$A$22:$A$60,$A14,'Balanta Septembrie'!$B$22:$B$60,$B14)</f>
        <v>0</v>
      </c>
      <c r="L14" s="111">
        <f>SUMIFS('Balanta Octombrie'!$D$22:$D$60,'Balanta Octombrie'!$A$22:$A$60,$A14,'Balanta Octombrie'!$B$22:$B$60,$B14)+SUMIFS('Balanta Octombrie'!$E$22:$E$60,'Balanta Octombrie'!$A$22:$A$60,$A14,'Balanta Octombrie'!$B$22:$B$60,$B14)</f>
        <v>0</v>
      </c>
      <c r="M14" s="111">
        <f>SUMIFS('Balanta Noiembrie'!$D$22:$D$60,'Balanta Noiembrie'!$A$22:$A$60,$A14,'Balanta Noiembrie'!$B$22:$B$60,$B14)+SUMIFS('Balanta Noiembrie'!$E$22:$E$60,'Balanta Noiembrie'!$A$22:$A$60,$A14,'Balanta Noiembrie'!$B$22:$B$60,$B14)</f>
        <v>0</v>
      </c>
      <c r="N14" s="111">
        <f>SUMIFS('Balanta Decembrie'!$D$22:$D$60,'Balanta Decembrie'!$A$22:$A$60,$A14,'Balanta Decembrie'!$B$22:$B$60,$B14)+SUMIFS('Balanta Decembrie'!$E$22:$E$60,'Balanta Decembrie'!$A$22:$A$60,$A14,'Balanta Decembrie'!$B$22:$B$60,$B14)</f>
        <v>0</v>
      </c>
      <c r="O14" s="127">
        <f t="shared" si="4"/>
        <v>0</v>
      </c>
      <c r="P14" s="152" t="str">
        <f>IF('Raport Lunar'!$C$3="","",HLOOKUP('Raport Lunar'!$C$3,$A$10:$N$50,Q13,0))</f>
        <v/>
      </c>
      <c r="Q14">
        <v>5</v>
      </c>
      <c r="R14" s="32" t="s">
        <v>61</v>
      </c>
      <c r="S14" s="61">
        <f t="shared" si="2"/>
        <v>0</v>
      </c>
      <c r="T14" s="32">
        <f t="shared" si="3"/>
        <v>0</v>
      </c>
      <c r="U14">
        <f t="shared" si="5"/>
        <v>0</v>
      </c>
    </row>
    <row r="15" spans="1:21">
      <c r="A15" s="107" t="s">
        <v>11</v>
      </c>
      <c r="B15" s="88" t="s">
        <v>18</v>
      </c>
      <c r="C15" s="111">
        <f>SUMIFS('Balanta Ianuarie'!$D$22:$D$60,'Balanta Ianuarie'!$A$22:$A$60,$A15,'Balanta Ianuarie'!$B$22:$B$60,$B15)+SUMIFS('Balanta Ianuarie'!$E$22:$E$60,'Balanta Ianuarie'!$A$22:$A$60,$A15,'Balanta Ianuarie'!$B$22:$B$60,$B15)</f>
        <v>0</v>
      </c>
      <c r="D15" s="111">
        <f>SUMIFS('Balanta Februarie'!$D$22:$D$60,'Balanta Februarie'!$A$22:$A$60,$A15,'Balanta Februarie'!$B$22:$B$60,$B15)+SUMIFS('Balanta Februarie'!$E$22:$E$60,'Balanta Februarie'!$A$22:$A$60,$A15,'Balanta Februarie'!$B$22:$B$60,$B15)</f>
        <v>0</v>
      </c>
      <c r="E15" s="111">
        <f>SUMIFS('Balanta Martie'!$D$22:$D$60,'Balanta Martie'!$A$22:$A$60,$A15,'Balanta Martie'!$B$22:$B$60,$B15)+SUMIFS('Balanta Martie'!$E$22:$E$60,'Balanta Martie'!$A$22:$A$60,$A15,'Balanta Martie'!$B$22:$B$60,$B15)</f>
        <v>0</v>
      </c>
      <c r="F15" s="111">
        <f>SUMIFS('Balanta Aprilie'!$D$22:$D$60,'Balanta Aprilie'!$A$22:$A$60,$A15,'Balanta Aprilie'!$B$22:$B$60,$B15)+SUMIFS('Balanta Aprilie'!$E$22:$E$60,'Balanta Aprilie'!$A$22:$A$60,$A15,'Balanta Aprilie'!$B$22:$B$60,$B15)</f>
        <v>0</v>
      </c>
      <c r="G15" s="111">
        <f>SUMIFS('Balanta Mai'!$D$22:$D$60,'Balanta Mai'!$A$22:$A$60,$A15,'Balanta Mai'!$B$22:$B$60,$B15)+SUMIFS('Balanta Mai'!$E$22:$E$60,'Balanta Mai'!$A$22:$A$60,$A15,'Balanta Mai'!$B$22:$B$60,$B15)</f>
        <v>0</v>
      </c>
      <c r="H15" s="111">
        <f>SUMIFS('Balanta Iunie'!$D$22:$D$60,'Balanta Iunie'!$A$22:$A$60,$A15,'Balanta Iunie'!$B$22:$B$60,$B15)+SUMIFS('Balanta Iunie'!$E$22:$E$60,'Balanta Iunie'!$A$22:$A$60,$A15,'Balanta Iunie'!$B$22:$B$60,$B15)</f>
        <v>0</v>
      </c>
      <c r="I15" s="111">
        <f>SUMIFS('Balanta Iulie'!$D$22:$D$60,'Balanta Iulie'!$A$22:$A$60,$A15,'Balanta Iulie'!$B$22:$B$60,$B15)+SUMIFS('Balanta Iulie'!$E$22:$E$60,'Balanta Iulie'!$A$22:$A$60,$A15,'Balanta Iulie'!$B$22:$B$60,$B15)</f>
        <v>0</v>
      </c>
      <c r="J15" s="111">
        <f>SUMIFS('Balanta August'!$D$22:$D$60,'Balanta August'!$A$22:$A$60,$A15,'Balanta August'!$B$22:$B$60,$B15)+SUMIFS('Balanta August'!$E$22:$E$60,'Balanta August'!$A$22:$A$60,$A15,'Balanta August'!$B$22:$B$60,$B15)</f>
        <v>0</v>
      </c>
      <c r="K15" s="111">
        <f>SUMIFS('Balanta Septembrie'!$D$22:$D$60,'Balanta Septembrie'!$A$22:$A$60,$A15,'Balanta Septembrie'!$B$22:$B$60,$B15)+SUMIFS('Balanta Septembrie'!$E$22:$E$60,'Balanta Septembrie'!$A$22:$A$60,$A15,'Balanta Septembrie'!$B$22:$B$60,$B15)</f>
        <v>0</v>
      </c>
      <c r="L15" s="111">
        <f>SUMIFS('Balanta Octombrie'!$D$22:$D$60,'Balanta Octombrie'!$A$22:$A$60,$A15,'Balanta Octombrie'!$B$22:$B$60,$B15)+SUMIFS('Balanta Octombrie'!$E$22:$E$60,'Balanta Octombrie'!$A$22:$A$60,$A15,'Balanta Octombrie'!$B$22:$B$60,$B15)</f>
        <v>0</v>
      </c>
      <c r="M15" s="111">
        <f>SUMIFS('Balanta Noiembrie'!$D$22:$D$60,'Balanta Noiembrie'!$A$22:$A$60,$A15,'Balanta Noiembrie'!$B$22:$B$60,$B15)+SUMIFS('Balanta Noiembrie'!$E$22:$E$60,'Balanta Noiembrie'!$A$22:$A$60,$A15,'Balanta Noiembrie'!$B$22:$B$60,$B15)</f>
        <v>0</v>
      </c>
      <c r="N15" s="111">
        <f>SUMIFS('Balanta Decembrie'!$D$22:$D$60,'Balanta Decembrie'!$A$22:$A$60,$A15,'Balanta Decembrie'!$B$22:$B$60,$B15)+SUMIFS('Balanta Decembrie'!$E$22:$E$60,'Balanta Decembrie'!$A$22:$A$60,$A15,'Balanta Decembrie'!$B$22:$B$60,$B15)</f>
        <v>0</v>
      </c>
      <c r="O15" s="127">
        <f t="shared" si="4"/>
        <v>0</v>
      </c>
      <c r="P15" s="152" t="str">
        <f>IF('Raport Lunar'!$C$3="","",HLOOKUP('Raport Lunar'!$C$3,$A$10:$N$50,Q14,0))</f>
        <v/>
      </c>
      <c r="Q15">
        <v>6</v>
      </c>
      <c r="R15" s="32" t="s">
        <v>23</v>
      </c>
      <c r="S15" s="61">
        <f t="shared" si="2"/>
        <v>0</v>
      </c>
      <c r="T15" s="32">
        <f t="shared" si="3"/>
        <v>0</v>
      </c>
      <c r="U15">
        <f t="shared" si="5"/>
        <v>0</v>
      </c>
    </row>
    <row r="16" spans="1:21" ht="30">
      <c r="A16" s="107" t="s">
        <v>11</v>
      </c>
      <c r="B16" s="88" t="s">
        <v>19</v>
      </c>
      <c r="C16" s="111">
        <f>SUMIFS('Balanta Ianuarie'!$D$22:$D$60,'Balanta Ianuarie'!$A$22:$A$60,$A16,'Balanta Ianuarie'!$B$22:$B$60,$B16)+SUMIFS('Balanta Ianuarie'!$E$22:$E$60,'Balanta Ianuarie'!$A$22:$A$60,$A16,'Balanta Ianuarie'!$B$22:$B$60,$B16)</f>
        <v>0</v>
      </c>
      <c r="D16" s="111">
        <f>SUMIFS('Balanta Februarie'!$D$22:$D$60,'Balanta Februarie'!$A$22:$A$60,$A16,'Balanta Februarie'!$B$22:$B$60,$B16)+SUMIFS('Balanta Februarie'!$E$22:$E$60,'Balanta Februarie'!$A$22:$A$60,$A16,'Balanta Februarie'!$B$22:$B$60,$B16)</f>
        <v>0</v>
      </c>
      <c r="E16" s="111">
        <f>SUMIFS('Balanta Martie'!$D$22:$D$60,'Balanta Martie'!$A$22:$A$60,$A16,'Balanta Martie'!$B$22:$B$60,$B16)+SUMIFS('Balanta Martie'!$E$22:$E$60,'Balanta Martie'!$A$22:$A$60,$A16,'Balanta Martie'!$B$22:$B$60,$B16)</f>
        <v>0</v>
      </c>
      <c r="F16" s="111">
        <f>SUMIFS('Balanta Aprilie'!$D$22:$D$60,'Balanta Aprilie'!$A$22:$A$60,$A16,'Balanta Aprilie'!$B$22:$B$60,$B16)+SUMIFS('Balanta Aprilie'!$E$22:$E$60,'Balanta Aprilie'!$A$22:$A$60,$A16,'Balanta Aprilie'!$B$22:$B$60,$B16)</f>
        <v>0</v>
      </c>
      <c r="G16" s="111">
        <f>SUMIFS('Balanta Mai'!$D$22:$D$60,'Balanta Mai'!$A$22:$A$60,$A16,'Balanta Mai'!$B$22:$B$60,$B16)+SUMIFS('Balanta Mai'!$E$22:$E$60,'Balanta Mai'!$A$22:$A$60,$A16,'Balanta Mai'!$B$22:$B$60,$B16)</f>
        <v>0</v>
      </c>
      <c r="H16" s="111">
        <f>SUMIFS('Balanta Iunie'!$D$22:$D$60,'Balanta Iunie'!$A$22:$A$60,$A16,'Balanta Iunie'!$B$22:$B$60,$B16)+SUMIFS('Balanta Iunie'!$E$22:$E$60,'Balanta Iunie'!$A$22:$A$60,$A16,'Balanta Iunie'!$B$22:$B$60,$B16)</f>
        <v>0</v>
      </c>
      <c r="I16" s="111">
        <f>SUMIFS('Balanta Iulie'!$D$22:$D$60,'Balanta Iulie'!$A$22:$A$60,$A16,'Balanta Iulie'!$B$22:$B$60,$B16)+SUMIFS('Balanta Iulie'!$E$22:$E$60,'Balanta Iulie'!$A$22:$A$60,$A16,'Balanta Iulie'!$B$22:$B$60,$B16)</f>
        <v>0</v>
      </c>
      <c r="J16" s="111">
        <f>SUMIFS('Balanta August'!$D$22:$D$60,'Balanta August'!$A$22:$A$60,$A16,'Balanta August'!$B$22:$B$60,$B16)+SUMIFS('Balanta August'!$E$22:$E$60,'Balanta August'!$A$22:$A$60,$A16,'Balanta August'!$B$22:$B$60,$B16)</f>
        <v>0</v>
      </c>
      <c r="K16" s="111">
        <f>SUMIFS('Balanta Septembrie'!$D$22:$D$60,'Balanta Septembrie'!$A$22:$A$60,$A16,'Balanta Septembrie'!$B$22:$B$60,$B16)+SUMIFS('Balanta Septembrie'!$E$22:$E$60,'Balanta Septembrie'!$A$22:$A$60,$A16,'Balanta Septembrie'!$B$22:$B$60,$B16)</f>
        <v>0</v>
      </c>
      <c r="L16" s="111">
        <f>SUMIFS('Balanta Octombrie'!$D$22:$D$60,'Balanta Octombrie'!$A$22:$A$60,$A16,'Balanta Octombrie'!$B$22:$B$60,$B16)+SUMIFS('Balanta Octombrie'!$E$22:$E$60,'Balanta Octombrie'!$A$22:$A$60,$A16,'Balanta Octombrie'!$B$22:$B$60,$B16)</f>
        <v>0</v>
      </c>
      <c r="M16" s="111">
        <f>SUMIFS('Balanta Noiembrie'!$D$22:$D$60,'Balanta Noiembrie'!$A$22:$A$60,$A16,'Balanta Noiembrie'!$B$22:$B$60,$B16)+SUMIFS('Balanta Noiembrie'!$E$22:$E$60,'Balanta Noiembrie'!$A$22:$A$60,$A16,'Balanta Noiembrie'!$B$22:$B$60,$B16)</f>
        <v>0</v>
      </c>
      <c r="N16" s="111">
        <f>SUMIFS('Balanta Decembrie'!$D$22:$D$60,'Balanta Decembrie'!$A$22:$A$60,$A16,'Balanta Decembrie'!$B$22:$B$60,$B16)+SUMIFS('Balanta Decembrie'!$E$22:$E$60,'Balanta Decembrie'!$A$22:$A$60,$A16,'Balanta Decembrie'!$B$22:$B$60,$B16)</f>
        <v>0</v>
      </c>
      <c r="O16" s="127">
        <f t="shared" si="4"/>
        <v>0</v>
      </c>
      <c r="P16" s="152" t="str">
        <f>IF('Raport Lunar'!$C$3="","",HLOOKUP('Raport Lunar'!$C$3,$A$10:$N$50,Q15,0))</f>
        <v/>
      </c>
      <c r="Q16">
        <v>7</v>
      </c>
      <c r="R16" s="32" t="s">
        <v>42</v>
      </c>
      <c r="S16" s="61">
        <f t="shared" si="2"/>
        <v>0</v>
      </c>
      <c r="T16" s="32">
        <f t="shared" si="3"/>
        <v>0</v>
      </c>
      <c r="U16">
        <f t="shared" si="5"/>
        <v>0</v>
      </c>
    </row>
    <row r="17" spans="1:21">
      <c r="A17" s="107" t="s">
        <v>11</v>
      </c>
      <c r="B17" s="88" t="s">
        <v>20</v>
      </c>
      <c r="C17" s="111">
        <f>SUMIFS('Balanta Ianuarie'!$D$22:$D$60,'Balanta Ianuarie'!$A$22:$A$60,$A17,'Balanta Ianuarie'!$B$22:$B$60,$B17)+SUMIFS('Balanta Ianuarie'!$E$22:$E$60,'Balanta Ianuarie'!$A$22:$A$60,$A17,'Balanta Ianuarie'!$B$22:$B$60,$B17)</f>
        <v>0</v>
      </c>
      <c r="D17" s="111">
        <f>SUMIFS('Balanta Februarie'!$D$22:$D$60,'Balanta Februarie'!$A$22:$A$60,$A17,'Balanta Februarie'!$B$22:$B$60,$B17)+SUMIFS('Balanta Februarie'!$E$22:$E$60,'Balanta Februarie'!$A$22:$A$60,$A17,'Balanta Februarie'!$B$22:$B$60,$B17)</f>
        <v>0</v>
      </c>
      <c r="E17" s="111">
        <f>SUMIFS('Balanta Martie'!$D$22:$D$60,'Balanta Martie'!$A$22:$A$60,$A17,'Balanta Martie'!$B$22:$B$60,$B17)+SUMIFS('Balanta Martie'!$E$22:$E$60,'Balanta Martie'!$A$22:$A$60,$A17,'Balanta Martie'!$B$22:$B$60,$B17)</f>
        <v>0</v>
      </c>
      <c r="F17" s="111">
        <f>SUMIFS('Balanta Aprilie'!$D$22:$D$60,'Balanta Aprilie'!$A$22:$A$60,$A17,'Balanta Aprilie'!$B$22:$B$60,$B17)+SUMIFS('Balanta Aprilie'!$E$22:$E$60,'Balanta Aprilie'!$A$22:$A$60,$A17,'Balanta Aprilie'!$B$22:$B$60,$B17)</f>
        <v>0</v>
      </c>
      <c r="G17" s="111">
        <f>SUMIFS('Balanta Mai'!$D$22:$D$60,'Balanta Mai'!$A$22:$A$60,$A17,'Balanta Mai'!$B$22:$B$60,$B17)+SUMIFS('Balanta Mai'!$E$22:$E$60,'Balanta Mai'!$A$22:$A$60,$A17,'Balanta Mai'!$B$22:$B$60,$B17)</f>
        <v>0</v>
      </c>
      <c r="H17" s="111">
        <f>SUMIFS('Balanta Iunie'!$D$22:$D$60,'Balanta Iunie'!$A$22:$A$60,$A17,'Balanta Iunie'!$B$22:$B$60,$B17)+SUMIFS('Balanta Iunie'!$E$22:$E$60,'Balanta Iunie'!$A$22:$A$60,$A17,'Balanta Iunie'!$B$22:$B$60,$B17)</f>
        <v>0</v>
      </c>
      <c r="I17" s="111">
        <f>SUMIFS('Balanta Iulie'!$D$22:$D$60,'Balanta Iulie'!$A$22:$A$60,$A17,'Balanta Iulie'!$B$22:$B$60,$B17)+SUMIFS('Balanta Iulie'!$E$22:$E$60,'Balanta Iulie'!$A$22:$A$60,$A17,'Balanta Iulie'!$B$22:$B$60,$B17)</f>
        <v>0</v>
      </c>
      <c r="J17" s="111">
        <f>SUMIFS('Balanta August'!$D$22:$D$60,'Balanta August'!$A$22:$A$60,$A17,'Balanta August'!$B$22:$B$60,$B17)+SUMIFS('Balanta August'!$E$22:$E$60,'Balanta August'!$A$22:$A$60,$A17,'Balanta August'!$B$22:$B$60,$B17)</f>
        <v>0</v>
      </c>
      <c r="K17" s="111">
        <f>SUMIFS('Balanta Septembrie'!$D$22:$D$60,'Balanta Septembrie'!$A$22:$A$60,$A17,'Balanta Septembrie'!$B$22:$B$60,$B17)+SUMIFS('Balanta Septembrie'!$E$22:$E$60,'Balanta Septembrie'!$A$22:$A$60,$A17,'Balanta Septembrie'!$B$22:$B$60,$B17)</f>
        <v>0</v>
      </c>
      <c r="L17" s="111">
        <f>SUMIFS('Balanta Octombrie'!$D$22:$D$60,'Balanta Octombrie'!$A$22:$A$60,$A17,'Balanta Octombrie'!$B$22:$B$60,$B17)+SUMIFS('Balanta Octombrie'!$E$22:$E$60,'Balanta Octombrie'!$A$22:$A$60,$A17,'Balanta Octombrie'!$B$22:$B$60,$B17)</f>
        <v>0</v>
      </c>
      <c r="M17" s="111">
        <f>SUMIFS('Balanta Noiembrie'!$D$22:$D$60,'Balanta Noiembrie'!$A$22:$A$60,$A17,'Balanta Noiembrie'!$B$22:$B$60,$B17)+SUMIFS('Balanta Noiembrie'!$E$22:$E$60,'Balanta Noiembrie'!$A$22:$A$60,$A17,'Balanta Noiembrie'!$B$22:$B$60,$B17)</f>
        <v>0</v>
      </c>
      <c r="N17" s="111">
        <f>SUMIFS('Balanta Decembrie'!$D$22:$D$60,'Balanta Decembrie'!$A$22:$A$60,$A17,'Balanta Decembrie'!$B$22:$B$60,$B17)+SUMIFS('Balanta Decembrie'!$E$22:$E$60,'Balanta Decembrie'!$A$22:$A$60,$A17,'Balanta Decembrie'!$B$22:$B$60,$B17)</f>
        <v>0</v>
      </c>
      <c r="O17" s="127">
        <f t="shared" si="4"/>
        <v>0</v>
      </c>
      <c r="P17" s="152" t="str">
        <f>IF('Raport Lunar'!$C$3="","",HLOOKUP('Raport Lunar'!$C$3,$A$10:$N$50,Q16,0))</f>
        <v/>
      </c>
      <c r="Q17">
        <v>8</v>
      </c>
      <c r="R17" s="32" t="s">
        <v>31</v>
      </c>
      <c r="S17" s="61">
        <f t="shared" si="2"/>
        <v>0</v>
      </c>
      <c r="T17" s="32">
        <f t="shared" si="3"/>
        <v>0</v>
      </c>
      <c r="U17">
        <f t="shared" si="5"/>
        <v>0</v>
      </c>
    </row>
    <row r="18" spans="1:21">
      <c r="A18" s="107" t="s">
        <v>11</v>
      </c>
      <c r="B18" s="88" t="s">
        <v>39</v>
      </c>
      <c r="C18" s="111">
        <f>SUMIFS('Balanta Ianuarie'!$D$22:$D$60,'Balanta Ianuarie'!$A$22:$A$60,$A18,'Balanta Ianuarie'!$B$22:$B$60,$B18)+SUMIFS('Balanta Ianuarie'!$E$22:$E$60,'Balanta Ianuarie'!$A$22:$A$60,$A18,'Balanta Ianuarie'!$B$22:$B$60,$B18)</f>
        <v>0</v>
      </c>
      <c r="D18" s="111">
        <f>SUMIFS('Balanta Februarie'!$D$22:$D$60,'Balanta Februarie'!$A$22:$A$60,$A18,'Balanta Februarie'!$B$22:$B$60,$B18)+SUMIFS('Balanta Februarie'!$E$22:$E$60,'Balanta Februarie'!$A$22:$A$60,$A18,'Balanta Februarie'!$B$22:$B$60,$B18)</f>
        <v>0</v>
      </c>
      <c r="E18" s="111">
        <f>SUMIFS('Balanta Martie'!$D$22:$D$60,'Balanta Martie'!$A$22:$A$60,$A18,'Balanta Martie'!$B$22:$B$60,$B18)+SUMIFS('Balanta Martie'!$E$22:$E$60,'Balanta Martie'!$A$22:$A$60,$A18,'Balanta Martie'!$B$22:$B$60,$B18)</f>
        <v>0</v>
      </c>
      <c r="F18" s="111">
        <f>SUMIFS('Balanta Aprilie'!$D$22:$D$60,'Balanta Aprilie'!$A$22:$A$60,$A18,'Balanta Aprilie'!$B$22:$B$60,$B18)+SUMIFS('Balanta Aprilie'!$E$22:$E$60,'Balanta Aprilie'!$A$22:$A$60,$A18,'Balanta Aprilie'!$B$22:$B$60,$B18)</f>
        <v>0</v>
      </c>
      <c r="G18" s="111">
        <f>SUMIFS('Balanta Mai'!$D$22:$D$60,'Balanta Mai'!$A$22:$A$60,$A18,'Balanta Mai'!$B$22:$B$60,$B18)+SUMIFS('Balanta Mai'!$E$22:$E$60,'Balanta Mai'!$A$22:$A$60,$A18,'Balanta Mai'!$B$22:$B$60,$B18)</f>
        <v>0</v>
      </c>
      <c r="H18" s="111">
        <f>SUMIFS('Balanta Iunie'!$D$22:$D$60,'Balanta Iunie'!$A$22:$A$60,$A18,'Balanta Iunie'!$B$22:$B$60,$B18)+SUMIFS('Balanta Iunie'!$E$22:$E$60,'Balanta Iunie'!$A$22:$A$60,$A18,'Balanta Iunie'!$B$22:$B$60,$B18)</f>
        <v>0</v>
      </c>
      <c r="I18" s="111">
        <f>SUMIFS('Balanta Iulie'!$D$22:$D$60,'Balanta Iulie'!$A$22:$A$60,$A18,'Balanta Iulie'!$B$22:$B$60,$B18)+SUMIFS('Balanta Iulie'!$E$22:$E$60,'Balanta Iulie'!$A$22:$A$60,$A18,'Balanta Iulie'!$B$22:$B$60,$B18)</f>
        <v>0</v>
      </c>
      <c r="J18" s="111">
        <f>SUMIFS('Balanta August'!$D$22:$D$60,'Balanta August'!$A$22:$A$60,$A18,'Balanta August'!$B$22:$B$60,$B18)+SUMIFS('Balanta August'!$E$22:$E$60,'Balanta August'!$A$22:$A$60,$A18,'Balanta August'!$B$22:$B$60,$B18)</f>
        <v>0</v>
      </c>
      <c r="K18" s="111">
        <f>SUMIFS('Balanta Septembrie'!$D$22:$D$60,'Balanta Septembrie'!$A$22:$A$60,$A18,'Balanta Septembrie'!$B$22:$B$60,$B18)+SUMIFS('Balanta Septembrie'!$E$22:$E$60,'Balanta Septembrie'!$A$22:$A$60,$A18,'Balanta Septembrie'!$B$22:$B$60,$B18)</f>
        <v>0</v>
      </c>
      <c r="L18" s="111">
        <f>SUMIFS('Balanta Octombrie'!$D$22:$D$60,'Balanta Octombrie'!$A$22:$A$60,$A18,'Balanta Octombrie'!$B$22:$B$60,$B18)+SUMIFS('Balanta Octombrie'!$E$22:$E$60,'Balanta Octombrie'!$A$22:$A$60,$A18,'Balanta Octombrie'!$B$22:$B$60,$B18)</f>
        <v>0</v>
      </c>
      <c r="M18" s="111">
        <f>SUMIFS('Balanta Noiembrie'!$D$22:$D$60,'Balanta Noiembrie'!$A$22:$A$60,$A18,'Balanta Noiembrie'!$B$22:$B$60,$B18)+SUMIFS('Balanta Noiembrie'!$E$22:$E$60,'Balanta Noiembrie'!$A$22:$A$60,$A18,'Balanta Noiembrie'!$B$22:$B$60,$B18)</f>
        <v>0</v>
      </c>
      <c r="N18" s="111">
        <f>SUMIFS('Balanta Decembrie'!$D$22:$D$60,'Balanta Decembrie'!$A$22:$A$60,$A18,'Balanta Decembrie'!$B$22:$B$60,$B18)+SUMIFS('Balanta Decembrie'!$E$22:$E$60,'Balanta Decembrie'!$A$22:$A$60,$A18,'Balanta Decembrie'!$B$22:$B$60,$B18)</f>
        <v>0</v>
      </c>
      <c r="O18" s="127">
        <f t="shared" si="4"/>
        <v>0</v>
      </c>
      <c r="P18" s="152" t="str">
        <f>IF('Raport Lunar'!$C$3="","",HLOOKUP('Raport Lunar'!$C$3,$A$10:$N$50,Q17,0))</f>
        <v/>
      </c>
      <c r="Q18">
        <v>9</v>
      </c>
      <c r="R18" s="32" t="s">
        <v>43</v>
      </c>
      <c r="S18" s="61">
        <f t="shared" si="2"/>
        <v>0</v>
      </c>
      <c r="T18" s="32">
        <f t="shared" si="3"/>
        <v>0</v>
      </c>
      <c r="U18">
        <f t="shared" si="5"/>
        <v>0</v>
      </c>
    </row>
    <row r="19" spans="1:21">
      <c r="A19" s="107" t="s">
        <v>11</v>
      </c>
      <c r="B19" s="88" t="s">
        <v>21</v>
      </c>
      <c r="C19" s="111">
        <f>SUMIFS('Balanta Ianuarie'!$D$22:$D$60,'Balanta Ianuarie'!$A$22:$A$60,$A19,'Balanta Ianuarie'!$B$22:$B$60,$B19)+SUMIFS('Balanta Ianuarie'!$E$22:$E$60,'Balanta Ianuarie'!$A$22:$A$60,$A19,'Balanta Ianuarie'!$B$22:$B$60,$B19)</f>
        <v>0</v>
      </c>
      <c r="D19" s="111">
        <f>SUMIFS('Balanta Februarie'!$D$22:$D$60,'Balanta Februarie'!$A$22:$A$60,$A19,'Balanta Februarie'!$B$22:$B$60,$B19)+SUMIFS('Balanta Februarie'!$E$22:$E$60,'Balanta Februarie'!$A$22:$A$60,$A19,'Balanta Februarie'!$B$22:$B$60,$B19)</f>
        <v>0</v>
      </c>
      <c r="E19" s="111">
        <f>SUMIFS('Balanta Martie'!$D$22:$D$60,'Balanta Martie'!$A$22:$A$60,$A19,'Balanta Martie'!$B$22:$B$60,$B19)+SUMIFS('Balanta Martie'!$E$22:$E$60,'Balanta Martie'!$A$22:$A$60,$A19,'Balanta Martie'!$B$22:$B$60,$B19)</f>
        <v>0</v>
      </c>
      <c r="F19" s="111">
        <f>SUMIFS('Balanta Aprilie'!$D$22:$D$60,'Balanta Aprilie'!$A$22:$A$60,$A19,'Balanta Aprilie'!$B$22:$B$60,$B19)+SUMIFS('Balanta Aprilie'!$E$22:$E$60,'Balanta Aprilie'!$A$22:$A$60,$A19,'Balanta Aprilie'!$B$22:$B$60,$B19)</f>
        <v>0</v>
      </c>
      <c r="G19" s="111">
        <f>SUMIFS('Balanta Mai'!$D$22:$D$60,'Balanta Mai'!$A$22:$A$60,$A19,'Balanta Mai'!$B$22:$B$60,$B19)+SUMIFS('Balanta Mai'!$E$22:$E$60,'Balanta Mai'!$A$22:$A$60,$A19,'Balanta Mai'!$B$22:$B$60,$B19)</f>
        <v>0</v>
      </c>
      <c r="H19" s="111">
        <f>SUMIFS('Balanta Iunie'!$D$22:$D$60,'Balanta Iunie'!$A$22:$A$60,$A19,'Balanta Iunie'!$B$22:$B$60,$B19)+SUMIFS('Balanta Iunie'!$E$22:$E$60,'Balanta Iunie'!$A$22:$A$60,$A19,'Balanta Iunie'!$B$22:$B$60,$B19)</f>
        <v>0</v>
      </c>
      <c r="I19" s="111">
        <f>SUMIFS('Balanta Iulie'!$D$22:$D$60,'Balanta Iulie'!$A$22:$A$60,$A19,'Balanta Iulie'!$B$22:$B$60,$B19)+SUMIFS('Balanta Iulie'!$E$22:$E$60,'Balanta Iulie'!$A$22:$A$60,$A19,'Balanta Iulie'!$B$22:$B$60,$B19)</f>
        <v>0</v>
      </c>
      <c r="J19" s="111">
        <f>SUMIFS('Balanta August'!$D$22:$D$60,'Balanta August'!$A$22:$A$60,$A19,'Balanta August'!$B$22:$B$60,$B19)+SUMIFS('Balanta August'!$E$22:$E$60,'Balanta August'!$A$22:$A$60,$A19,'Balanta August'!$B$22:$B$60,$B19)</f>
        <v>0</v>
      </c>
      <c r="K19" s="111">
        <f>SUMIFS('Balanta Septembrie'!$D$22:$D$60,'Balanta Septembrie'!$A$22:$A$60,$A19,'Balanta Septembrie'!$B$22:$B$60,$B19)+SUMIFS('Balanta Septembrie'!$E$22:$E$60,'Balanta Septembrie'!$A$22:$A$60,$A19,'Balanta Septembrie'!$B$22:$B$60,$B19)</f>
        <v>0</v>
      </c>
      <c r="L19" s="111">
        <f>SUMIFS('Balanta Octombrie'!$D$22:$D$60,'Balanta Octombrie'!$A$22:$A$60,$A19,'Balanta Octombrie'!$B$22:$B$60,$B19)+SUMIFS('Balanta Octombrie'!$E$22:$E$60,'Balanta Octombrie'!$A$22:$A$60,$A19,'Balanta Octombrie'!$B$22:$B$60,$B19)</f>
        <v>0</v>
      </c>
      <c r="M19" s="111">
        <f>SUMIFS('Balanta Noiembrie'!$D$22:$D$60,'Balanta Noiembrie'!$A$22:$A$60,$A19,'Balanta Noiembrie'!$B$22:$B$60,$B19)+SUMIFS('Balanta Noiembrie'!$E$22:$E$60,'Balanta Noiembrie'!$A$22:$A$60,$A19,'Balanta Noiembrie'!$B$22:$B$60,$B19)</f>
        <v>0</v>
      </c>
      <c r="N19" s="111">
        <f>SUMIFS('Balanta Decembrie'!$D$22:$D$60,'Balanta Decembrie'!$A$22:$A$60,$A19,'Balanta Decembrie'!$B$22:$B$60,$B19)+SUMIFS('Balanta Decembrie'!$E$22:$E$60,'Balanta Decembrie'!$A$22:$A$60,$A19,'Balanta Decembrie'!$B$22:$B$60,$B19)</f>
        <v>0</v>
      </c>
      <c r="O19" s="127">
        <f t="shared" si="4"/>
        <v>0</v>
      </c>
      <c r="P19" s="152" t="str">
        <f>IF('Raport Lunar'!$C$3="","",HLOOKUP('Raport Lunar'!$C$3,$A$10:$N$50,Q18,0))</f>
        <v/>
      </c>
      <c r="Q19">
        <v>10</v>
      </c>
      <c r="R19" s="32" t="s">
        <v>35</v>
      </c>
      <c r="S19" s="61">
        <f t="shared" si="2"/>
        <v>0</v>
      </c>
      <c r="T19" s="32">
        <f t="shared" si="3"/>
        <v>0</v>
      </c>
      <c r="U19">
        <f t="shared" si="5"/>
        <v>0</v>
      </c>
    </row>
    <row r="20" spans="1:21" ht="30">
      <c r="A20" s="107" t="s">
        <v>97</v>
      </c>
      <c r="B20" s="88" t="s">
        <v>98</v>
      </c>
      <c r="C20" s="111">
        <f>SUMIFS('Balanta Ianuarie'!$D$22:$D$60,'Balanta Ianuarie'!$A$22:$A$60,$A20,'Balanta Ianuarie'!$B$22:$B$60,$B20)+SUMIFS('Balanta Ianuarie'!$E$22:$E$60,'Balanta Ianuarie'!$A$22:$A$60,$A20,'Balanta Ianuarie'!$B$22:$B$60,$B20)</f>
        <v>0</v>
      </c>
      <c r="D20" s="111">
        <f>SUMIFS('Balanta Februarie'!$D$22:$D$60,'Balanta Februarie'!$A$22:$A$60,$A20,'Balanta Februarie'!$B$22:$B$60,$B20)+SUMIFS('Balanta Februarie'!$E$22:$E$60,'Balanta Februarie'!$A$22:$A$60,$A20,'Balanta Februarie'!$B$22:$B$60,$B20)</f>
        <v>0</v>
      </c>
      <c r="E20" s="111">
        <f>SUMIFS('Balanta Martie'!$D$22:$D$60,'Balanta Martie'!$A$22:$A$60,$A20,'Balanta Martie'!$B$22:$B$60,$B20)+SUMIFS('Balanta Martie'!$E$22:$E$60,'Balanta Martie'!$A$22:$A$60,$A20,'Balanta Martie'!$B$22:$B$60,$B20)</f>
        <v>0</v>
      </c>
      <c r="F20" s="111">
        <f>SUMIFS('Balanta Aprilie'!$D$22:$D$60,'Balanta Aprilie'!$A$22:$A$60,$A20,'Balanta Aprilie'!$B$22:$B$60,$B20)+SUMIFS('Balanta Aprilie'!$E$22:$E$60,'Balanta Aprilie'!$A$22:$A$60,$A20,'Balanta Aprilie'!$B$22:$B$60,$B20)</f>
        <v>0</v>
      </c>
      <c r="G20" s="111">
        <f>SUMIFS('Balanta Mai'!$D$22:$D$60,'Balanta Mai'!$A$22:$A$60,$A20,'Balanta Mai'!$B$22:$B$60,$B20)+SUMIFS('Balanta Mai'!$E$22:$E$60,'Balanta Mai'!$A$22:$A$60,$A20,'Balanta Mai'!$B$22:$B$60,$B20)</f>
        <v>0</v>
      </c>
      <c r="H20" s="111">
        <f>SUMIFS('Balanta Iunie'!$D$22:$D$60,'Balanta Iunie'!$A$22:$A$60,$A20,'Balanta Iunie'!$B$22:$B$60,$B20)+SUMIFS('Balanta Iunie'!$E$22:$E$60,'Balanta Iunie'!$A$22:$A$60,$A20,'Balanta Iunie'!$B$22:$B$60,$B20)</f>
        <v>0</v>
      </c>
      <c r="I20" s="111">
        <f>SUMIFS('Balanta Iulie'!$D$22:$D$60,'Balanta Iulie'!$A$22:$A$60,$A20,'Balanta Iulie'!$B$22:$B$60,$B20)+SUMIFS('Balanta Iulie'!$E$22:$E$60,'Balanta Iulie'!$A$22:$A$60,$A20,'Balanta Iulie'!$B$22:$B$60,$B20)</f>
        <v>0</v>
      </c>
      <c r="J20" s="111">
        <f>SUMIFS('Balanta August'!$D$22:$D$60,'Balanta August'!$A$22:$A$60,$A20,'Balanta August'!$B$22:$B$60,$B20)+SUMIFS('Balanta August'!$E$22:$E$60,'Balanta August'!$A$22:$A$60,$A20,'Balanta August'!$B$22:$B$60,$B20)</f>
        <v>0</v>
      </c>
      <c r="K20" s="111">
        <f>SUMIFS('Balanta Septembrie'!$D$22:$D$60,'Balanta Septembrie'!$A$22:$A$60,$A20,'Balanta Septembrie'!$B$22:$B$60,$B20)+SUMIFS('Balanta Septembrie'!$E$22:$E$60,'Balanta Septembrie'!$A$22:$A$60,$A20,'Balanta Septembrie'!$B$22:$B$60,$B20)</f>
        <v>0</v>
      </c>
      <c r="L20" s="111">
        <f>SUMIFS('Balanta Octombrie'!$D$22:$D$60,'Balanta Octombrie'!$A$22:$A$60,$A20,'Balanta Octombrie'!$B$22:$B$60,$B20)+SUMIFS('Balanta Octombrie'!$E$22:$E$60,'Balanta Octombrie'!$A$22:$A$60,$A20,'Balanta Octombrie'!$B$22:$B$60,$B20)</f>
        <v>0</v>
      </c>
      <c r="M20" s="111">
        <f>SUMIFS('Balanta Noiembrie'!$D$22:$D$60,'Balanta Noiembrie'!$A$22:$A$60,$A20,'Balanta Noiembrie'!$B$22:$B$60,$B20)+SUMIFS('Balanta Noiembrie'!$E$22:$E$60,'Balanta Noiembrie'!$A$22:$A$60,$A20,'Balanta Noiembrie'!$B$22:$B$60,$B20)</f>
        <v>0</v>
      </c>
      <c r="N20" s="111">
        <f>SUMIFS('Balanta Decembrie'!$D$22:$D$60,'Balanta Decembrie'!$A$22:$A$60,$A20,'Balanta Decembrie'!$B$22:$B$60,$B20)+SUMIFS('Balanta Decembrie'!$E$22:$E$60,'Balanta Decembrie'!$A$22:$A$60,$A20,'Balanta Decembrie'!$B$22:$B$60,$B20)</f>
        <v>0</v>
      </c>
      <c r="O20" s="127">
        <f t="shared" si="4"/>
        <v>0</v>
      </c>
      <c r="P20" s="152" t="str">
        <f>IF('Raport Lunar'!$C$3="","",HLOOKUP('Raport Lunar'!$C$3,$A$10:$N$50,Q19,0))</f>
        <v/>
      </c>
      <c r="Q20">
        <v>11</v>
      </c>
      <c r="R20" s="32" t="s">
        <v>64</v>
      </c>
      <c r="S20" s="61">
        <f t="shared" si="2"/>
        <v>0</v>
      </c>
      <c r="T20" s="32">
        <f t="shared" si="3"/>
        <v>0</v>
      </c>
      <c r="U20">
        <f t="shared" si="5"/>
        <v>0</v>
      </c>
    </row>
    <row r="21" spans="1:21" ht="30">
      <c r="A21" s="107" t="s">
        <v>97</v>
      </c>
      <c r="B21" s="88" t="s">
        <v>99</v>
      </c>
      <c r="C21" s="111">
        <f>SUMIFS('Balanta Ianuarie'!$D$22:$D$60,'Balanta Ianuarie'!$A$22:$A$60,$A21,'Balanta Ianuarie'!$B$22:$B$60,$B21)+SUMIFS('Balanta Ianuarie'!$E$22:$E$60,'Balanta Ianuarie'!$A$22:$A$60,$A21,'Balanta Ianuarie'!$B$22:$B$60,$B21)</f>
        <v>0</v>
      </c>
      <c r="D21" s="111">
        <f>SUMIFS('Balanta Februarie'!$D$22:$D$60,'Balanta Februarie'!$A$22:$A$60,$A21,'Balanta Februarie'!$B$22:$B$60,$B21)+SUMIFS('Balanta Februarie'!$E$22:$E$60,'Balanta Februarie'!$A$22:$A$60,$A21,'Balanta Februarie'!$B$22:$B$60,$B21)</f>
        <v>0</v>
      </c>
      <c r="E21" s="111">
        <f>SUMIFS('Balanta Martie'!$D$22:$D$60,'Balanta Martie'!$A$22:$A$60,$A21,'Balanta Martie'!$B$22:$B$60,$B21)+SUMIFS('Balanta Martie'!$E$22:$E$60,'Balanta Martie'!$A$22:$A$60,$A21,'Balanta Martie'!$B$22:$B$60,$B21)</f>
        <v>0</v>
      </c>
      <c r="F21" s="111">
        <f>SUMIFS('Balanta Aprilie'!$D$22:$D$60,'Balanta Aprilie'!$A$22:$A$60,$A21,'Balanta Aprilie'!$B$22:$B$60,$B21)+SUMIFS('Balanta Aprilie'!$E$22:$E$60,'Balanta Aprilie'!$A$22:$A$60,$A21,'Balanta Aprilie'!$B$22:$B$60,$B21)</f>
        <v>0</v>
      </c>
      <c r="G21" s="111">
        <f>SUMIFS('Balanta Mai'!$D$22:$D$60,'Balanta Mai'!$A$22:$A$60,$A21,'Balanta Mai'!$B$22:$B$60,$B21)+SUMIFS('Balanta Mai'!$E$22:$E$60,'Balanta Mai'!$A$22:$A$60,$A21,'Balanta Mai'!$B$22:$B$60,$B21)</f>
        <v>0</v>
      </c>
      <c r="H21" s="111">
        <f>SUMIFS('Balanta Iunie'!$D$22:$D$60,'Balanta Iunie'!$A$22:$A$60,$A21,'Balanta Iunie'!$B$22:$B$60,$B21)+SUMIFS('Balanta Iunie'!$E$22:$E$60,'Balanta Iunie'!$A$22:$A$60,$A21,'Balanta Iunie'!$B$22:$B$60,$B21)</f>
        <v>0</v>
      </c>
      <c r="I21" s="111">
        <f>SUMIFS('Balanta Iulie'!$D$22:$D$60,'Balanta Iulie'!$A$22:$A$60,$A21,'Balanta Iulie'!$B$22:$B$60,$B21)+SUMIFS('Balanta Iulie'!$E$22:$E$60,'Balanta Iulie'!$A$22:$A$60,$A21,'Balanta Iulie'!$B$22:$B$60,$B21)</f>
        <v>0</v>
      </c>
      <c r="J21" s="111">
        <f>SUMIFS('Balanta August'!$D$22:$D$60,'Balanta August'!$A$22:$A$60,$A21,'Balanta August'!$B$22:$B$60,$B21)+SUMIFS('Balanta August'!$E$22:$E$60,'Balanta August'!$A$22:$A$60,$A21,'Balanta August'!$B$22:$B$60,$B21)</f>
        <v>0</v>
      </c>
      <c r="K21" s="111">
        <f>SUMIFS('Balanta Septembrie'!$D$22:$D$60,'Balanta Septembrie'!$A$22:$A$60,$A21,'Balanta Septembrie'!$B$22:$B$60,$B21)+SUMIFS('Balanta Septembrie'!$E$22:$E$60,'Balanta Septembrie'!$A$22:$A$60,$A21,'Balanta Septembrie'!$B$22:$B$60,$B21)</f>
        <v>0</v>
      </c>
      <c r="L21" s="111">
        <f>SUMIFS('Balanta Octombrie'!$D$22:$D$60,'Balanta Octombrie'!$A$22:$A$60,$A21,'Balanta Octombrie'!$B$22:$B$60,$B21)+SUMIFS('Balanta Octombrie'!$E$22:$E$60,'Balanta Octombrie'!$A$22:$A$60,$A21,'Balanta Octombrie'!$B$22:$B$60,$B21)</f>
        <v>0</v>
      </c>
      <c r="M21" s="111">
        <f>SUMIFS('Balanta Noiembrie'!$D$22:$D$60,'Balanta Noiembrie'!$A$22:$A$60,$A21,'Balanta Noiembrie'!$B$22:$B$60,$B21)+SUMIFS('Balanta Noiembrie'!$E$22:$E$60,'Balanta Noiembrie'!$A$22:$A$60,$A21,'Balanta Noiembrie'!$B$22:$B$60,$B21)</f>
        <v>0</v>
      </c>
      <c r="N21" s="111">
        <f>SUMIFS('Balanta Decembrie'!$D$22:$D$60,'Balanta Decembrie'!$A$22:$A$60,$A21,'Balanta Decembrie'!$B$22:$B$60,$B21)+SUMIFS('Balanta Decembrie'!$E$22:$E$60,'Balanta Decembrie'!$A$22:$A$60,$A21,'Balanta Decembrie'!$B$22:$B$60,$B21)</f>
        <v>0</v>
      </c>
      <c r="O21" s="127">
        <f t="shared" si="4"/>
        <v>0</v>
      </c>
      <c r="P21" s="152" t="str">
        <f>IF('Raport Lunar'!$C$3="","",HLOOKUP('Raport Lunar'!$C$3,$A$10:$N$50,Q20,0))</f>
        <v/>
      </c>
      <c r="Q21">
        <v>12</v>
      </c>
      <c r="R21" s="32" t="s">
        <v>45</v>
      </c>
      <c r="S21" s="61">
        <f t="shared" si="2"/>
        <v>0</v>
      </c>
      <c r="T21" s="32">
        <f t="shared" si="3"/>
        <v>0</v>
      </c>
      <c r="U21">
        <f t="shared" si="5"/>
        <v>0</v>
      </c>
    </row>
    <row r="22" spans="1:21" ht="30">
      <c r="A22" s="107" t="s">
        <v>61</v>
      </c>
      <c r="B22" s="88" t="s">
        <v>94</v>
      </c>
      <c r="C22" s="111">
        <f>SUMIFS('Balanta Ianuarie'!$D$22:$D$60,'Balanta Ianuarie'!$A$22:$A$60,$A22,'Balanta Ianuarie'!$B$22:$B$60,$B22)+SUMIFS('Balanta Ianuarie'!$E$22:$E$60,'Balanta Ianuarie'!$A$22:$A$60,$A22,'Balanta Ianuarie'!$B$22:$B$60,$B22)</f>
        <v>0</v>
      </c>
      <c r="D22" s="111">
        <f>SUMIFS('Balanta Februarie'!$D$22:$D$60,'Balanta Februarie'!$A$22:$A$60,$A22,'Balanta Februarie'!$B$22:$B$60,$B22)+SUMIFS('Balanta Februarie'!$E$22:$E$60,'Balanta Februarie'!$A$22:$A$60,$A22,'Balanta Februarie'!$B$22:$B$60,$B22)</f>
        <v>0</v>
      </c>
      <c r="E22" s="111">
        <f>SUMIFS('Balanta Martie'!$D$22:$D$60,'Balanta Martie'!$A$22:$A$60,$A22,'Balanta Martie'!$B$22:$B$60,$B22)+SUMIFS('Balanta Martie'!$E$22:$E$60,'Balanta Martie'!$A$22:$A$60,$A22,'Balanta Martie'!$B$22:$B$60,$B22)</f>
        <v>0</v>
      </c>
      <c r="F22" s="111">
        <f>SUMIFS('Balanta Aprilie'!$D$22:$D$60,'Balanta Aprilie'!$A$22:$A$60,$A22,'Balanta Aprilie'!$B$22:$B$60,$B22)+SUMIFS('Balanta Aprilie'!$E$22:$E$60,'Balanta Aprilie'!$A$22:$A$60,$A22,'Balanta Aprilie'!$B$22:$B$60,$B22)</f>
        <v>0</v>
      </c>
      <c r="G22" s="111">
        <f>SUMIFS('Balanta Mai'!$D$22:$D$60,'Balanta Mai'!$A$22:$A$60,$A22,'Balanta Mai'!$B$22:$B$60,$B22)+SUMIFS('Balanta Mai'!$E$22:$E$60,'Balanta Mai'!$A$22:$A$60,$A22,'Balanta Mai'!$B$22:$B$60,$B22)</f>
        <v>0</v>
      </c>
      <c r="H22" s="111">
        <f>SUMIFS('Balanta Iunie'!$D$22:$D$60,'Balanta Iunie'!$A$22:$A$60,$A22,'Balanta Iunie'!$B$22:$B$60,$B22)+SUMIFS('Balanta Iunie'!$E$22:$E$60,'Balanta Iunie'!$A$22:$A$60,$A22,'Balanta Iunie'!$B$22:$B$60,$B22)</f>
        <v>0</v>
      </c>
      <c r="I22" s="111">
        <f>SUMIFS('Balanta Iulie'!$D$22:$D$60,'Balanta Iulie'!$A$22:$A$60,$A22,'Balanta Iulie'!$B$22:$B$60,$B22)+SUMIFS('Balanta Iulie'!$E$22:$E$60,'Balanta Iulie'!$A$22:$A$60,$A22,'Balanta Iulie'!$B$22:$B$60,$B22)</f>
        <v>0</v>
      </c>
      <c r="J22" s="111">
        <f>SUMIFS('Balanta August'!$D$22:$D$60,'Balanta August'!$A$22:$A$60,$A22,'Balanta August'!$B$22:$B$60,$B22)+SUMIFS('Balanta August'!$E$22:$E$60,'Balanta August'!$A$22:$A$60,$A22,'Balanta August'!$B$22:$B$60,$B22)</f>
        <v>0</v>
      </c>
      <c r="K22" s="111">
        <f>SUMIFS('Balanta Septembrie'!$D$22:$D$60,'Balanta Septembrie'!$A$22:$A$60,$A22,'Balanta Septembrie'!$B$22:$B$60,$B22)+SUMIFS('Balanta Septembrie'!$E$22:$E$60,'Balanta Septembrie'!$A$22:$A$60,$A22,'Balanta Septembrie'!$B$22:$B$60,$B22)</f>
        <v>0</v>
      </c>
      <c r="L22" s="111">
        <f>SUMIFS('Balanta Octombrie'!$D$22:$D$60,'Balanta Octombrie'!$A$22:$A$60,$A22,'Balanta Octombrie'!$B$22:$B$60,$B22)+SUMIFS('Balanta Octombrie'!$E$22:$E$60,'Balanta Octombrie'!$A$22:$A$60,$A22,'Balanta Octombrie'!$B$22:$B$60,$B22)</f>
        <v>0</v>
      </c>
      <c r="M22" s="111">
        <f>SUMIFS('Balanta Noiembrie'!$D$22:$D$60,'Balanta Noiembrie'!$A$22:$A$60,$A22,'Balanta Noiembrie'!$B$22:$B$60,$B22)+SUMIFS('Balanta Noiembrie'!$E$22:$E$60,'Balanta Noiembrie'!$A$22:$A$60,$A22,'Balanta Noiembrie'!$B$22:$B$60,$B22)</f>
        <v>0</v>
      </c>
      <c r="N22" s="111">
        <f>SUMIFS('Balanta Decembrie'!$D$22:$D$60,'Balanta Decembrie'!$A$22:$A$60,$A22,'Balanta Decembrie'!$B$22:$B$60,$B22)+SUMIFS('Balanta Decembrie'!$E$22:$E$60,'Balanta Decembrie'!$A$22:$A$60,$A22,'Balanta Decembrie'!$B$22:$B$60,$B22)</f>
        <v>0</v>
      </c>
      <c r="O22" s="127">
        <f t="shared" si="4"/>
        <v>0</v>
      </c>
      <c r="P22" s="152" t="str">
        <f>IF('Raport Lunar'!$C$3="","",HLOOKUP('Raport Lunar'!$C$3,$A$10:$N$50,Q21,0))</f>
        <v/>
      </c>
      <c r="Q22">
        <v>13</v>
      </c>
    </row>
    <row r="23" spans="1:21">
      <c r="A23" s="107" t="s">
        <v>61</v>
      </c>
      <c r="B23" s="88" t="s">
        <v>22</v>
      </c>
      <c r="C23" s="111">
        <f>SUMIFS('Balanta Ianuarie'!$D$22:$D$60,'Balanta Ianuarie'!$A$22:$A$60,$A23,'Balanta Ianuarie'!$B$22:$B$60,$B23)+SUMIFS('Balanta Ianuarie'!$E$22:$E$60,'Balanta Ianuarie'!$A$22:$A$60,$A23,'Balanta Ianuarie'!$B$22:$B$60,$B23)</f>
        <v>0</v>
      </c>
      <c r="D23" s="111">
        <f>SUMIFS('Balanta Februarie'!$D$22:$D$60,'Balanta Februarie'!$A$22:$A$60,$A23,'Balanta Februarie'!$B$22:$B$60,$B23)+SUMIFS('Balanta Februarie'!$E$22:$E$60,'Balanta Februarie'!$A$22:$A$60,$A23,'Balanta Februarie'!$B$22:$B$60,$B23)</f>
        <v>0</v>
      </c>
      <c r="E23" s="111">
        <f>SUMIFS('Balanta Martie'!$D$22:$D$60,'Balanta Martie'!$A$22:$A$60,$A23,'Balanta Martie'!$B$22:$B$60,$B23)+SUMIFS('Balanta Martie'!$E$22:$E$60,'Balanta Martie'!$A$22:$A$60,$A23,'Balanta Martie'!$B$22:$B$60,$B23)</f>
        <v>0</v>
      </c>
      <c r="F23" s="111">
        <f>SUMIFS('Balanta Aprilie'!$D$22:$D$60,'Balanta Aprilie'!$A$22:$A$60,$A23,'Balanta Aprilie'!$B$22:$B$60,$B23)+SUMIFS('Balanta Aprilie'!$E$22:$E$60,'Balanta Aprilie'!$A$22:$A$60,$A23,'Balanta Aprilie'!$B$22:$B$60,$B23)</f>
        <v>0</v>
      </c>
      <c r="G23" s="111">
        <f>SUMIFS('Balanta Mai'!$D$22:$D$60,'Balanta Mai'!$A$22:$A$60,$A23,'Balanta Mai'!$B$22:$B$60,$B23)+SUMIFS('Balanta Mai'!$E$22:$E$60,'Balanta Mai'!$A$22:$A$60,$A23,'Balanta Mai'!$B$22:$B$60,$B23)</f>
        <v>0</v>
      </c>
      <c r="H23" s="111">
        <f>SUMIFS('Balanta Iunie'!$D$22:$D$60,'Balanta Iunie'!$A$22:$A$60,$A23,'Balanta Iunie'!$B$22:$B$60,$B23)+SUMIFS('Balanta Iunie'!$E$22:$E$60,'Balanta Iunie'!$A$22:$A$60,$A23,'Balanta Iunie'!$B$22:$B$60,$B23)</f>
        <v>0</v>
      </c>
      <c r="I23" s="111">
        <f>SUMIFS('Balanta Iulie'!$D$22:$D$60,'Balanta Iulie'!$A$22:$A$60,$A23,'Balanta Iulie'!$B$22:$B$60,$B23)+SUMIFS('Balanta Iulie'!$E$22:$E$60,'Balanta Iulie'!$A$22:$A$60,$A23,'Balanta Iulie'!$B$22:$B$60,$B23)</f>
        <v>0</v>
      </c>
      <c r="J23" s="111">
        <f>SUMIFS('Balanta August'!$D$22:$D$60,'Balanta August'!$A$22:$A$60,$A23,'Balanta August'!$B$22:$B$60,$B23)+SUMIFS('Balanta August'!$E$22:$E$60,'Balanta August'!$A$22:$A$60,$A23,'Balanta August'!$B$22:$B$60,$B23)</f>
        <v>0</v>
      </c>
      <c r="K23" s="111">
        <f>SUMIFS('Balanta Septembrie'!$D$22:$D$60,'Balanta Septembrie'!$A$22:$A$60,$A23,'Balanta Septembrie'!$B$22:$B$60,$B23)+SUMIFS('Balanta Septembrie'!$E$22:$E$60,'Balanta Septembrie'!$A$22:$A$60,$A23,'Balanta Septembrie'!$B$22:$B$60,$B23)</f>
        <v>0</v>
      </c>
      <c r="L23" s="111">
        <f>SUMIFS('Balanta Octombrie'!$D$22:$D$60,'Balanta Octombrie'!$A$22:$A$60,$A23,'Balanta Octombrie'!$B$22:$B$60,$B23)+SUMIFS('Balanta Octombrie'!$E$22:$E$60,'Balanta Octombrie'!$A$22:$A$60,$A23,'Balanta Octombrie'!$B$22:$B$60,$B23)</f>
        <v>0</v>
      </c>
      <c r="M23" s="111">
        <f>SUMIFS('Balanta Noiembrie'!$D$22:$D$60,'Balanta Noiembrie'!$A$22:$A$60,$A23,'Balanta Noiembrie'!$B$22:$B$60,$B23)+SUMIFS('Balanta Noiembrie'!$E$22:$E$60,'Balanta Noiembrie'!$A$22:$A$60,$A23,'Balanta Noiembrie'!$B$22:$B$60,$B23)</f>
        <v>0</v>
      </c>
      <c r="N23" s="111">
        <f>SUMIFS('Balanta Decembrie'!$D$22:$D$60,'Balanta Decembrie'!$A$22:$A$60,$A23,'Balanta Decembrie'!$B$22:$B$60,$B23)+SUMIFS('Balanta Decembrie'!$E$22:$E$60,'Balanta Decembrie'!$A$22:$A$60,$A23,'Balanta Decembrie'!$B$22:$B$60,$B23)</f>
        <v>0</v>
      </c>
      <c r="O23" s="127">
        <f t="shared" si="4"/>
        <v>0</v>
      </c>
      <c r="P23" s="152" t="str">
        <f>IF('Raport Lunar'!$C$3="","",HLOOKUP('Raport Lunar'!$C$3,$A$10:$N$50,Q22,0))</f>
        <v/>
      </c>
      <c r="Q23">
        <v>14</v>
      </c>
    </row>
    <row r="24" spans="1:21">
      <c r="A24" s="107" t="s">
        <v>61</v>
      </c>
      <c r="B24" s="88" t="s">
        <v>38</v>
      </c>
      <c r="C24" s="111">
        <f>SUMIFS('Balanta Ianuarie'!$D$22:$D$60,'Balanta Ianuarie'!$A$22:$A$60,$A24,'Balanta Ianuarie'!$B$22:$B$60,$B24)+SUMIFS('Balanta Ianuarie'!$E$22:$E$60,'Balanta Ianuarie'!$A$22:$A$60,$A24,'Balanta Ianuarie'!$B$22:$B$60,$B24)</f>
        <v>0</v>
      </c>
      <c r="D24" s="111">
        <f>SUMIFS('Balanta Februarie'!$D$22:$D$60,'Balanta Februarie'!$A$22:$A$60,$A24,'Balanta Februarie'!$B$22:$B$60,$B24)+SUMIFS('Balanta Februarie'!$E$22:$E$60,'Balanta Februarie'!$A$22:$A$60,$A24,'Balanta Februarie'!$B$22:$B$60,$B24)</f>
        <v>0</v>
      </c>
      <c r="E24" s="111">
        <f>SUMIFS('Balanta Martie'!$D$22:$D$60,'Balanta Martie'!$A$22:$A$60,$A24,'Balanta Martie'!$B$22:$B$60,$B24)+SUMIFS('Balanta Martie'!$E$22:$E$60,'Balanta Martie'!$A$22:$A$60,$A24,'Balanta Martie'!$B$22:$B$60,$B24)</f>
        <v>0</v>
      </c>
      <c r="F24" s="111">
        <f>SUMIFS('Balanta Aprilie'!$D$22:$D$60,'Balanta Aprilie'!$A$22:$A$60,$A24,'Balanta Aprilie'!$B$22:$B$60,$B24)+SUMIFS('Balanta Aprilie'!$E$22:$E$60,'Balanta Aprilie'!$A$22:$A$60,$A24,'Balanta Aprilie'!$B$22:$B$60,$B24)</f>
        <v>0</v>
      </c>
      <c r="G24" s="111">
        <f>SUMIFS('Balanta Mai'!$D$22:$D$60,'Balanta Mai'!$A$22:$A$60,$A24,'Balanta Mai'!$B$22:$B$60,$B24)+SUMIFS('Balanta Mai'!$E$22:$E$60,'Balanta Mai'!$A$22:$A$60,$A24,'Balanta Mai'!$B$22:$B$60,$B24)</f>
        <v>0</v>
      </c>
      <c r="H24" s="111">
        <f>SUMIFS('Balanta Iunie'!$D$22:$D$60,'Balanta Iunie'!$A$22:$A$60,$A24,'Balanta Iunie'!$B$22:$B$60,$B24)+SUMIFS('Balanta Iunie'!$E$22:$E$60,'Balanta Iunie'!$A$22:$A$60,$A24,'Balanta Iunie'!$B$22:$B$60,$B24)</f>
        <v>0</v>
      </c>
      <c r="I24" s="111">
        <f>SUMIFS('Balanta Iulie'!$D$22:$D$60,'Balanta Iulie'!$A$22:$A$60,$A24,'Balanta Iulie'!$B$22:$B$60,$B24)+SUMIFS('Balanta Iulie'!$E$22:$E$60,'Balanta Iulie'!$A$22:$A$60,$A24,'Balanta Iulie'!$B$22:$B$60,$B24)</f>
        <v>0</v>
      </c>
      <c r="J24" s="111">
        <f>SUMIFS('Balanta August'!$D$22:$D$60,'Balanta August'!$A$22:$A$60,$A24,'Balanta August'!$B$22:$B$60,$B24)+SUMIFS('Balanta August'!$E$22:$E$60,'Balanta August'!$A$22:$A$60,$A24,'Balanta August'!$B$22:$B$60,$B24)</f>
        <v>0</v>
      </c>
      <c r="K24" s="111">
        <f>SUMIFS('Balanta Septembrie'!$D$22:$D$60,'Balanta Septembrie'!$A$22:$A$60,$A24,'Balanta Septembrie'!$B$22:$B$60,$B24)+SUMIFS('Balanta Septembrie'!$E$22:$E$60,'Balanta Septembrie'!$A$22:$A$60,$A24,'Balanta Septembrie'!$B$22:$B$60,$B24)</f>
        <v>0</v>
      </c>
      <c r="L24" s="111">
        <f>SUMIFS('Balanta Octombrie'!$D$22:$D$60,'Balanta Octombrie'!$A$22:$A$60,$A24,'Balanta Octombrie'!$B$22:$B$60,$B24)+SUMIFS('Balanta Octombrie'!$E$22:$E$60,'Balanta Octombrie'!$A$22:$A$60,$A24,'Balanta Octombrie'!$B$22:$B$60,$B24)</f>
        <v>0</v>
      </c>
      <c r="M24" s="111">
        <f>SUMIFS('Balanta Noiembrie'!$D$22:$D$60,'Balanta Noiembrie'!$A$22:$A$60,$A24,'Balanta Noiembrie'!$B$22:$B$60,$B24)+SUMIFS('Balanta Noiembrie'!$E$22:$E$60,'Balanta Noiembrie'!$A$22:$A$60,$A24,'Balanta Noiembrie'!$B$22:$B$60,$B24)</f>
        <v>0</v>
      </c>
      <c r="N24" s="111">
        <f>SUMIFS('Balanta Decembrie'!$D$22:$D$60,'Balanta Decembrie'!$A$22:$A$60,$A24,'Balanta Decembrie'!$B$22:$B$60,$B24)+SUMIFS('Balanta Decembrie'!$E$22:$E$60,'Balanta Decembrie'!$A$22:$A$60,$A24,'Balanta Decembrie'!$B$22:$B$60,$B24)</f>
        <v>0</v>
      </c>
      <c r="O24" s="127">
        <f t="shared" si="4"/>
        <v>0</v>
      </c>
      <c r="P24" s="152" t="str">
        <f>IF('Raport Lunar'!$C$3="","",HLOOKUP('Raport Lunar'!$C$3,$A$10:$N$50,Q23,0))</f>
        <v/>
      </c>
      <c r="Q24">
        <v>15</v>
      </c>
    </row>
    <row r="25" spans="1:21">
      <c r="A25" s="107" t="s">
        <v>61</v>
      </c>
      <c r="B25" s="88" t="s">
        <v>21</v>
      </c>
      <c r="C25" s="111">
        <f>SUMIFS('Balanta Ianuarie'!$D$22:$D$60,'Balanta Ianuarie'!$A$22:$A$60,$A25,'Balanta Ianuarie'!$B$22:$B$60,$B25)+SUMIFS('Balanta Ianuarie'!$E$22:$E$60,'Balanta Ianuarie'!$A$22:$A$60,$A25,'Balanta Ianuarie'!$B$22:$B$60,$B25)</f>
        <v>0</v>
      </c>
      <c r="D25" s="111">
        <f>SUMIFS('Balanta Februarie'!$D$22:$D$60,'Balanta Februarie'!$A$22:$A$60,$A25,'Balanta Februarie'!$B$22:$B$60,$B25)+SUMIFS('Balanta Februarie'!$E$22:$E$60,'Balanta Februarie'!$A$22:$A$60,$A25,'Balanta Februarie'!$B$22:$B$60,$B25)</f>
        <v>0</v>
      </c>
      <c r="E25" s="111">
        <f>SUMIFS('Balanta Martie'!$D$22:$D$60,'Balanta Martie'!$A$22:$A$60,$A25,'Balanta Martie'!$B$22:$B$60,$B25)+SUMIFS('Balanta Martie'!$E$22:$E$60,'Balanta Martie'!$A$22:$A$60,$A25,'Balanta Martie'!$B$22:$B$60,$B25)</f>
        <v>0</v>
      </c>
      <c r="F25" s="111">
        <f>SUMIFS('Balanta Aprilie'!$D$22:$D$60,'Balanta Aprilie'!$A$22:$A$60,$A25,'Balanta Aprilie'!$B$22:$B$60,$B25)+SUMIFS('Balanta Aprilie'!$E$22:$E$60,'Balanta Aprilie'!$A$22:$A$60,$A25,'Balanta Aprilie'!$B$22:$B$60,$B25)</f>
        <v>0</v>
      </c>
      <c r="G25" s="111">
        <f>SUMIFS('Balanta Mai'!$D$22:$D$60,'Balanta Mai'!$A$22:$A$60,$A25,'Balanta Mai'!$B$22:$B$60,$B25)+SUMIFS('Balanta Mai'!$E$22:$E$60,'Balanta Mai'!$A$22:$A$60,$A25,'Balanta Mai'!$B$22:$B$60,$B25)</f>
        <v>0</v>
      </c>
      <c r="H25" s="111">
        <f>SUMIFS('Balanta Iunie'!$D$22:$D$60,'Balanta Iunie'!$A$22:$A$60,$A25,'Balanta Iunie'!$B$22:$B$60,$B25)+SUMIFS('Balanta Iunie'!$E$22:$E$60,'Balanta Iunie'!$A$22:$A$60,$A25,'Balanta Iunie'!$B$22:$B$60,$B25)</f>
        <v>0</v>
      </c>
      <c r="I25" s="111">
        <f>SUMIFS('Balanta Iulie'!$D$22:$D$60,'Balanta Iulie'!$A$22:$A$60,$A25,'Balanta Iulie'!$B$22:$B$60,$B25)+SUMIFS('Balanta Iulie'!$E$22:$E$60,'Balanta Iulie'!$A$22:$A$60,$A25,'Balanta Iulie'!$B$22:$B$60,$B25)</f>
        <v>0</v>
      </c>
      <c r="J25" s="111">
        <f>SUMIFS('Balanta August'!$D$22:$D$60,'Balanta August'!$A$22:$A$60,$A25,'Balanta August'!$B$22:$B$60,$B25)+SUMIFS('Balanta August'!$E$22:$E$60,'Balanta August'!$A$22:$A$60,$A25,'Balanta August'!$B$22:$B$60,$B25)</f>
        <v>0</v>
      </c>
      <c r="K25" s="111">
        <f>SUMIFS('Balanta Septembrie'!$D$22:$D$60,'Balanta Septembrie'!$A$22:$A$60,$A25,'Balanta Septembrie'!$B$22:$B$60,$B25)+SUMIFS('Balanta Septembrie'!$E$22:$E$60,'Balanta Septembrie'!$A$22:$A$60,$A25,'Balanta Septembrie'!$B$22:$B$60,$B25)</f>
        <v>0</v>
      </c>
      <c r="L25" s="111">
        <f>SUMIFS('Balanta Octombrie'!$D$22:$D$60,'Balanta Octombrie'!$A$22:$A$60,$A25,'Balanta Octombrie'!$B$22:$B$60,$B25)+SUMIFS('Balanta Octombrie'!$E$22:$E$60,'Balanta Octombrie'!$A$22:$A$60,$A25,'Balanta Octombrie'!$B$22:$B$60,$B25)</f>
        <v>0</v>
      </c>
      <c r="M25" s="111">
        <f>SUMIFS('Balanta Noiembrie'!$D$22:$D$60,'Balanta Noiembrie'!$A$22:$A$60,$A25,'Balanta Noiembrie'!$B$22:$B$60,$B25)+SUMIFS('Balanta Noiembrie'!$E$22:$E$60,'Balanta Noiembrie'!$A$22:$A$60,$A25,'Balanta Noiembrie'!$B$22:$B$60,$B25)</f>
        <v>0</v>
      </c>
      <c r="N25" s="111">
        <f>SUMIFS('Balanta Decembrie'!$D$22:$D$60,'Balanta Decembrie'!$A$22:$A$60,$A25,'Balanta Decembrie'!$B$22:$B$60,$B25)+SUMIFS('Balanta Decembrie'!$E$22:$E$60,'Balanta Decembrie'!$A$22:$A$60,$A25,'Balanta Decembrie'!$B$22:$B$60,$B25)</f>
        <v>0</v>
      </c>
      <c r="O25" s="127">
        <f t="shared" si="4"/>
        <v>0</v>
      </c>
      <c r="P25" s="152" t="str">
        <f>IF('Raport Lunar'!$C$3="","",HLOOKUP('Raport Lunar'!$C$3,$A$10:$N$50,Q24,0))</f>
        <v/>
      </c>
      <c r="Q25">
        <v>16</v>
      </c>
    </row>
    <row r="26" spans="1:21">
      <c r="A26" s="107" t="s">
        <v>23</v>
      </c>
      <c r="B26" s="88" t="s">
        <v>24</v>
      </c>
      <c r="C26" s="111">
        <f>SUMIFS('Balanta Ianuarie'!$D$22:$D$60,'Balanta Ianuarie'!$A$22:$A$60,$A26,'Balanta Ianuarie'!$B$22:$B$60,$B26)+SUMIFS('Balanta Ianuarie'!$E$22:$E$60,'Balanta Ianuarie'!$A$22:$A$60,$A26,'Balanta Ianuarie'!$B$22:$B$60,$B26)</f>
        <v>0</v>
      </c>
      <c r="D26" s="111">
        <f>SUMIFS('Balanta Februarie'!$D$22:$D$60,'Balanta Februarie'!$A$22:$A$60,$A26,'Balanta Februarie'!$B$22:$B$60,$B26)+SUMIFS('Balanta Februarie'!$E$22:$E$60,'Balanta Februarie'!$A$22:$A$60,$A26,'Balanta Februarie'!$B$22:$B$60,$B26)</f>
        <v>0</v>
      </c>
      <c r="E26" s="111">
        <f>SUMIFS('Balanta Martie'!$D$22:$D$60,'Balanta Martie'!$A$22:$A$60,$A26,'Balanta Martie'!$B$22:$B$60,$B26)+SUMIFS('Balanta Martie'!$E$22:$E$60,'Balanta Martie'!$A$22:$A$60,$A26,'Balanta Martie'!$B$22:$B$60,$B26)</f>
        <v>0</v>
      </c>
      <c r="F26" s="111">
        <f>SUMIFS('Balanta Aprilie'!$D$22:$D$60,'Balanta Aprilie'!$A$22:$A$60,$A26,'Balanta Aprilie'!$B$22:$B$60,$B26)+SUMIFS('Balanta Aprilie'!$E$22:$E$60,'Balanta Aprilie'!$A$22:$A$60,$A26,'Balanta Aprilie'!$B$22:$B$60,$B26)</f>
        <v>0</v>
      </c>
      <c r="G26" s="111">
        <f>SUMIFS('Balanta Mai'!$D$22:$D$60,'Balanta Mai'!$A$22:$A$60,$A26,'Balanta Mai'!$B$22:$B$60,$B26)+SUMIFS('Balanta Mai'!$E$22:$E$60,'Balanta Mai'!$A$22:$A$60,$A26,'Balanta Mai'!$B$22:$B$60,$B26)</f>
        <v>0</v>
      </c>
      <c r="H26" s="111">
        <f>SUMIFS('Balanta Iunie'!$D$22:$D$60,'Balanta Iunie'!$A$22:$A$60,$A26,'Balanta Iunie'!$B$22:$B$60,$B26)+SUMIFS('Balanta Iunie'!$E$22:$E$60,'Balanta Iunie'!$A$22:$A$60,$A26,'Balanta Iunie'!$B$22:$B$60,$B26)</f>
        <v>0</v>
      </c>
      <c r="I26" s="111">
        <f>SUMIFS('Balanta Iulie'!$D$22:$D$60,'Balanta Iulie'!$A$22:$A$60,$A26,'Balanta Iulie'!$B$22:$B$60,$B26)+SUMIFS('Balanta Iulie'!$E$22:$E$60,'Balanta Iulie'!$A$22:$A$60,$A26,'Balanta Iulie'!$B$22:$B$60,$B26)</f>
        <v>0</v>
      </c>
      <c r="J26" s="111">
        <f>SUMIFS('Balanta August'!$D$22:$D$60,'Balanta August'!$A$22:$A$60,$A26,'Balanta August'!$B$22:$B$60,$B26)+SUMIFS('Balanta August'!$E$22:$E$60,'Balanta August'!$A$22:$A$60,$A26,'Balanta August'!$B$22:$B$60,$B26)</f>
        <v>0</v>
      </c>
      <c r="K26" s="111">
        <f>SUMIFS('Balanta Septembrie'!$D$22:$D$60,'Balanta Septembrie'!$A$22:$A$60,$A26,'Balanta Septembrie'!$B$22:$B$60,$B26)+SUMIFS('Balanta Septembrie'!$E$22:$E$60,'Balanta Septembrie'!$A$22:$A$60,$A26,'Balanta Septembrie'!$B$22:$B$60,$B26)</f>
        <v>0</v>
      </c>
      <c r="L26" s="111">
        <f>SUMIFS('Balanta Octombrie'!$D$22:$D$60,'Balanta Octombrie'!$A$22:$A$60,$A26,'Balanta Octombrie'!$B$22:$B$60,$B26)+SUMIFS('Balanta Octombrie'!$E$22:$E$60,'Balanta Octombrie'!$A$22:$A$60,$A26,'Balanta Octombrie'!$B$22:$B$60,$B26)</f>
        <v>0</v>
      </c>
      <c r="M26" s="111">
        <f>SUMIFS('Balanta Noiembrie'!$D$22:$D$60,'Balanta Noiembrie'!$A$22:$A$60,$A26,'Balanta Noiembrie'!$B$22:$B$60,$B26)+SUMIFS('Balanta Noiembrie'!$E$22:$E$60,'Balanta Noiembrie'!$A$22:$A$60,$A26,'Balanta Noiembrie'!$B$22:$B$60,$B26)</f>
        <v>0</v>
      </c>
      <c r="N26" s="111">
        <f>SUMIFS('Balanta Decembrie'!$D$22:$D$60,'Balanta Decembrie'!$A$22:$A$60,$A26,'Balanta Decembrie'!$B$22:$B$60,$B26)+SUMIFS('Balanta Decembrie'!$E$22:$E$60,'Balanta Decembrie'!$A$22:$A$60,$A26,'Balanta Decembrie'!$B$22:$B$60,$B26)</f>
        <v>0</v>
      </c>
      <c r="O26" s="127">
        <f t="shared" si="4"/>
        <v>0</v>
      </c>
      <c r="P26" s="152" t="str">
        <f>IF('Raport Lunar'!$C$3="","",HLOOKUP('Raport Lunar'!$C$3,$A$10:$N$50,Q25,0))</f>
        <v/>
      </c>
      <c r="Q26">
        <v>17</v>
      </c>
    </row>
    <row r="27" spans="1:21">
      <c r="A27" s="107" t="s">
        <v>23</v>
      </c>
      <c r="B27" s="88" t="s">
        <v>95</v>
      </c>
      <c r="C27" s="111">
        <f>SUMIFS('Balanta Ianuarie'!$D$22:$D$60,'Balanta Ianuarie'!$A$22:$A$60,$A27,'Balanta Ianuarie'!$B$22:$B$60,$B27)+SUMIFS('Balanta Ianuarie'!$E$22:$E$60,'Balanta Ianuarie'!$A$22:$A$60,$A27,'Balanta Ianuarie'!$B$22:$B$60,$B27)</f>
        <v>0</v>
      </c>
      <c r="D27" s="111">
        <f>SUMIFS('Balanta Februarie'!$D$22:$D$60,'Balanta Februarie'!$A$22:$A$60,$A27,'Balanta Februarie'!$B$22:$B$60,$B27)+SUMIFS('Balanta Februarie'!$E$22:$E$60,'Balanta Februarie'!$A$22:$A$60,$A27,'Balanta Februarie'!$B$22:$B$60,$B27)</f>
        <v>0</v>
      </c>
      <c r="E27" s="111">
        <f>SUMIFS('Balanta Martie'!$D$22:$D$60,'Balanta Martie'!$A$22:$A$60,$A27,'Balanta Martie'!$B$22:$B$60,$B27)+SUMIFS('Balanta Martie'!$E$22:$E$60,'Balanta Martie'!$A$22:$A$60,$A27,'Balanta Martie'!$B$22:$B$60,$B27)</f>
        <v>0</v>
      </c>
      <c r="F27" s="111">
        <f>SUMIFS('Balanta Aprilie'!$D$22:$D$60,'Balanta Aprilie'!$A$22:$A$60,$A27,'Balanta Aprilie'!$B$22:$B$60,$B27)+SUMIFS('Balanta Aprilie'!$E$22:$E$60,'Balanta Aprilie'!$A$22:$A$60,$A27,'Balanta Aprilie'!$B$22:$B$60,$B27)</f>
        <v>0</v>
      </c>
      <c r="G27" s="111">
        <f>SUMIFS('Balanta Mai'!$D$22:$D$60,'Balanta Mai'!$A$22:$A$60,$A27,'Balanta Mai'!$B$22:$B$60,$B27)+SUMIFS('Balanta Mai'!$E$22:$E$60,'Balanta Mai'!$A$22:$A$60,$A27,'Balanta Mai'!$B$22:$B$60,$B27)</f>
        <v>0</v>
      </c>
      <c r="H27" s="111">
        <f>SUMIFS('Balanta Iunie'!$D$22:$D$60,'Balanta Iunie'!$A$22:$A$60,$A27,'Balanta Iunie'!$B$22:$B$60,$B27)+SUMIFS('Balanta Iunie'!$E$22:$E$60,'Balanta Iunie'!$A$22:$A$60,$A27,'Balanta Iunie'!$B$22:$B$60,$B27)</f>
        <v>0</v>
      </c>
      <c r="I27" s="111">
        <f>SUMIFS('Balanta Iulie'!$D$22:$D$60,'Balanta Iulie'!$A$22:$A$60,$A27,'Balanta Iulie'!$B$22:$B$60,$B27)+SUMIFS('Balanta Iulie'!$E$22:$E$60,'Balanta Iulie'!$A$22:$A$60,$A27,'Balanta Iulie'!$B$22:$B$60,$B27)</f>
        <v>0</v>
      </c>
      <c r="J27" s="111">
        <f>SUMIFS('Balanta August'!$D$22:$D$60,'Balanta August'!$A$22:$A$60,$A27,'Balanta August'!$B$22:$B$60,$B27)+SUMIFS('Balanta August'!$E$22:$E$60,'Balanta August'!$A$22:$A$60,$A27,'Balanta August'!$B$22:$B$60,$B27)</f>
        <v>0</v>
      </c>
      <c r="K27" s="111">
        <f>SUMIFS('Balanta Septembrie'!$D$22:$D$60,'Balanta Septembrie'!$A$22:$A$60,$A27,'Balanta Septembrie'!$B$22:$B$60,$B27)+SUMIFS('Balanta Septembrie'!$E$22:$E$60,'Balanta Septembrie'!$A$22:$A$60,$A27,'Balanta Septembrie'!$B$22:$B$60,$B27)</f>
        <v>0</v>
      </c>
      <c r="L27" s="111">
        <f>SUMIFS('Balanta Octombrie'!$D$22:$D$60,'Balanta Octombrie'!$A$22:$A$60,$A27,'Balanta Octombrie'!$B$22:$B$60,$B27)+SUMIFS('Balanta Octombrie'!$E$22:$E$60,'Balanta Octombrie'!$A$22:$A$60,$A27,'Balanta Octombrie'!$B$22:$B$60,$B27)</f>
        <v>0</v>
      </c>
      <c r="M27" s="111">
        <f>SUMIFS('Balanta Noiembrie'!$D$22:$D$60,'Balanta Noiembrie'!$A$22:$A$60,$A27,'Balanta Noiembrie'!$B$22:$B$60,$B27)+SUMIFS('Balanta Noiembrie'!$E$22:$E$60,'Balanta Noiembrie'!$A$22:$A$60,$A27,'Balanta Noiembrie'!$B$22:$B$60,$B27)</f>
        <v>0</v>
      </c>
      <c r="N27" s="111">
        <f>SUMIFS('Balanta Decembrie'!$D$22:$D$60,'Balanta Decembrie'!$A$22:$A$60,$A27,'Balanta Decembrie'!$B$22:$B$60,$B27)+SUMIFS('Balanta Decembrie'!$E$22:$E$60,'Balanta Decembrie'!$A$22:$A$60,$A27,'Balanta Decembrie'!$B$22:$B$60,$B27)</f>
        <v>0</v>
      </c>
      <c r="O27" s="127">
        <f t="shared" si="4"/>
        <v>0</v>
      </c>
      <c r="P27" s="152" t="str">
        <f>IF('Raport Lunar'!$C$3="","",HLOOKUP('Raport Lunar'!$C$3,$A$10:$N$50,Q26,0))</f>
        <v/>
      </c>
      <c r="Q27">
        <v>18</v>
      </c>
    </row>
    <row r="28" spans="1:21">
      <c r="A28" s="107" t="s">
        <v>23</v>
      </c>
      <c r="B28" s="88" t="s">
        <v>25</v>
      </c>
      <c r="C28" s="111">
        <f>SUMIFS('Balanta Ianuarie'!$D$22:$D$60,'Balanta Ianuarie'!$A$22:$A$60,$A28,'Balanta Ianuarie'!$B$22:$B$60,$B28)+SUMIFS('Balanta Ianuarie'!$E$22:$E$60,'Balanta Ianuarie'!$A$22:$A$60,$A28,'Balanta Ianuarie'!$B$22:$B$60,$B28)</f>
        <v>0</v>
      </c>
      <c r="D28" s="111">
        <f>SUMIFS('Balanta Februarie'!$D$22:$D$60,'Balanta Februarie'!$A$22:$A$60,$A28,'Balanta Februarie'!$B$22:$B$60,$B28)+SUMIFS('Balanta Februarie'!$E$22:$E$60,'Balanta Februarie'!$A$22:$A$60,$A28,'Balanta Februarie'!$B$22:$B$60,$B28)</f>
        <v>0</v>
      </c>
      <c r="E28" s="111">
        <f>SUMIFS('Balanta Martie'!$D$22:$D$60,'Balanta Martie'!$A$22:$A$60,$A28,'Balanta Martie'!$B$22:$B$60,$B28)+SUMIFS('Balanta Martie'!$E$22:$E$60,'Balanta Martie'!$A$22:$A$60,$A28,'Balanta Martie'!$B$22:$B$60,$B28)</f>
        <v>0</v>
      </c>
      <c r="F28" s="111">
        <f>SUMIFS('Balanta Aprilie'!$D$22:$D$60,'Balanta Aprilie'!$A$22:$A$60,$A28,'Balanta Aprilie'!$B$22:$B$60,$B28)+SUMIFS('Balanta Aprilie'!$E$22:$E$60,'Balanta Aprilie'!$A$22:$A$60,$A28,'Balanta Aprilie'!$B$22:$B$60,$B28)</f>
        <v>0</v>
      </c>
      <c r="G28" s="111">
        <f>SUMIFS('Balanta Mai'!$D$22:$D$60,'Balanta Mai'!$A$22:$A$60,$A28,'Balanta Mai'!$B$22:$B$60,$B28)+SUMIFS('Balanta Mai'!$E$22:$E$60,'Balanta Mai'!$A$22:$A$60,$A28,'Balanta Mai'!$B$22:$B$60,$B28)</f>
        <v>0</v>
      </c>
      <c r="H28" s="111">
        <f>SUMIFS('Balanta Iunie'!$D$22:$D$60,'Balanta Iunie'!$A$22:$A$60,$A28,'Balanta Iunie'!$B$22:$B$60,$B28)+SUMIFS('Balanta Iunie'!$E$22:$E$60,'Balanta Iunie'!$A$22:$A$60,$A28,'Balanta Iunie'!$B$22:$B$60,$B28)</f>
        <v>0</v>
      </c>
      <c r="I28" s="111">
        <f>SUMIFS('Balanta Iulie'!$D$22:$D$60,'Balanta Iulie'!$A$22:$A$60,$A28,'Balanta Iulie'!$B$22:$B$60,$B28)+SUMIFS('Balanta Iulie'!$E$22:$E$60,'Balanta Iulie'!$A$22:$A$60,$A28,'Balanta Iulie'!$B$22:$B$60,$B28)</f>
        <v>0</v>
      </c>
      <c r="J28" s="111">
        <f>SUMIFS('Balanta August'!$D$22:$D$60,'Balanta August'!$A$22:$A$60,$A28,'Balanta August'!$B$22:$B$60,$B28)+SUMIFS('Balanta August'!$E$22:$E$60,'Balanta August'!$A$22:$A$60,$A28,'Balanta August'!$B$22:$B$60,$B28)</f>
        <v>0</v>
      </c>
      <c r="K28" s="111">
        <f>SUMIFS('Balanta Septembrie'!$D$22:$D$60,'Balanta Septembrie'!$A$22:$A$60,$A28,'Balanta Septembrie'!$B$22:$B$60,$B28)+SUMIFS('Balanta Septembrie'!$E$22:$E$60,'Balanta Septembrie'!$A$22:$A$60,$A28,'Balanta Septembrie'!$B$22:$B$60,$B28)</f>
        <v>0</v>
      </c>
      <c r="L28" s="111">
        <f>SUMIFS('Balanta Octombrie'!$D$22:$D$60,'Balanta Octombrie'!$A$22:$A$60,$A28,'Balanta Octombrie'!$B$22:$B$60,$B28)+SUMIFS('Balanta Octombrie'!$E$22:$E$60,'Balanta Octombrie'!$A$22:$A$60,$A28,'Balanta Octombrie'!$B$22:$B$60,$B28)</f>
        <v>0</v>
      </c>
      <c r="M28" s="111">
        <f>SUMIFS('Balanta Noiembrie'!$D$22:$D$60,'Balanta Noiembrie'!$A$22:$A$60,$A28,'Balanta Noiembrie'!$B$22:$B$60,$B28)+SUMIFS('Balanta Noiembrie'!$E$22:$E$60,'Balanta Noiembrie'!$A$22:$A$60,$A28,'Balanta Noiembrie'!$B$22:$B$60,$B28)</f>
        <v>0</v>
      </c>
      <c r="N28" s="111">
        <f>SUMIFS('Balanta Decembrie'!$D$22:$D$60,'Balanta Decembrie'!$A$22:$A$60,$A28,'Balanta Decembrie'!$B$22:$B$60,$B28)+SUMIFS('Balanta Decembrie'!$E$22:$E$60,'Balanta Decembrie'!$A$22:$A$60,$A28,'Balanta Decembrie'!$B$22:$B$60,$B28)</f>
        <v>0</v>
      </c>
      <c r="O28" s="127">
        <f t="shared" si="4"/>
        <v>0</v>
      </c>
      <c r="P28" s="152" t="str">
        <f>IF('Raport Lunar'!$C$3="","",HLOOKUP('Raport Lunar'!$C$3,$A$10:$N$50,Q27,0))</f>
        <v/>
      </c>
      <c r="Q28">
        <v>19</v>
      </c>
    </row>
    <row r="29" spans="1:21">
      <c r="A29" s="107" t="s">
        <v>23</v>
      </c>
      <c r="B29" s="88" t="s">
        <v>26</v>
      </c>
      <c r="C29" s="111">
        <f>SUMIFS('Balanta Ianuarie'!$D$22:$D$60,'Balanta Ianuarie'!$A$22:$A$60,$A29,'Balanta Ianuarie'!$B$22:$B$60,$B29)+SUMIFS('Balanta Ianuarie'!$E$22:$E$60,'Balanta Ianuarie'!$A$22:$A$60,$A29,'Balanta Ianuarie'!$B$22:$B$60,$B29)</f>
        <v>0</v>
      </c>
      <c r="D29" s="111">
        <f>SUMIFS('Balanta Februarie'!$D$22:$D$60,'Balanta Februarie'!$A$22:$A$60,$A29,'Balanta Februarie'!$B$22:$B$60,$B29)+SUMIFS('Balanta Februarie'!$E$22:$E$60,'Balanta Februarie'!$A$22:$A$60,$A29,'Balanta Februarie'!$B$22:$B$60,$B29)</f>
        <v>0</v>
      </c>
      <c r="E29" s="111">
        <f>SUMIFS('Balanta Martie'!$D$22:$D$60,'Balanta Martie'!$A$22:$A$60,$A29,'Balanta Martie'!$B$22:$B$60,$B29)+SUMIFS('Balanta Martie'!$E$22:$E$60,'Balanta Martie'!$A$22:$A$60,$A29,'Balanta Martie'!$B$22:$B$60,$B29)</f>
        <v>0</v>
      </c>
      <c r="F29" s="111">
        <f>SUMIFS('Balanta Aprilie'!$D$22:$D$60,'Balanta Aprilie'!$A$22:$A$60,$A29,'Balanta Aprilie'!$B$22:$B$60,$B29)+SUMIFS('Balanta Aprilie'!$E$22:$E$60,'Balanta Aprilie'!$A$22:$A$60,$A29,'Balanta Aprilie'!$B$22:$B$60,$B29)</f>
        <v>0</v>
      </c>
      <c r="G29" s="111">
        <f>SUMIFS('Balanta Mai'!$D$22:$D$60,'Balanta Mai'!$A$22:$A$60,$A29,'Balanta Mai'!$B$22:$B$60,$B29)+SUMIFS('Balanta Mai'!$E$22:$E$60,'Balanta Mai'!$A$22:$A$60,$A29,'Balanta Mai'!$B$22:$B$60,$B29)</f>
        <v>0</v>
      </c>
      <c r="H29" s="111">
        <f>SUMIFS('Balanta Iunie'!$D$22:$D$60,'Balanta Iunie'!$A$22:$A$60,$A29,'Balanta Iunie'!$B$22:$B$60,$B29)+SUMIFS('Balanta Iunie'!$E$22:$E$60,'Balanta Iunie'!$A$22:$A$60,$A29,'Balanta Iunie'!$B$22:$B$60,$B29)</f>
        <v>0</v>
      </c>
      <c r="I29" s="111">
        <f>SUMIFS('Balanta Iulie'!$D$22:$D$60,'Balanta Iulie'!$A$22:$A$60,$A29,'Balanta Iulie'!$B$22:$B$60,$B29)+SUMIFS('Balanta Iulie'!$E$22:$E$60,'Balanta Iulie'!$A$22:$A$60,$A29,'Balanta Iulie'!$B$22:$B$60,$B29)</f>
        <v>0</v>
      </c>
      <c r="J29" s="111">
        <f>SUMIFS('Balanta August'!$D$22:$D$60,'Balanta August'!$A$22:$A$60,$A29,'Balanta August'!$B$22:$B$60,$B29)+SUMIFS('Balanta August'!$E$22:$E$60,'Balanta August'!$A$22:$A$60,$A29,'Balanta August'!$B$22:$B$60,$B29)</f>
        <v>0</v>
      </c>
      <c r="K29" s="111">
        <f>SUMIFS('Balanta Septembrie'!$D$22:$D$60,'Balanta Septembrie'!$A$22:$A$60,$A29,'Balanta Septembrie'!$B$22:$B$60,$B29)+SUMIFS('Balanta Septembrie'!$E$22:$E$60,'Balanta Septembrie'!$A$22:$A$60,$A29,'Balanta Septembrie'!$B$22:$B$60,$B29)</f>
        <v>0</v>
      </c>
      <c r="L29" s="111">
        <f>SUMIFS('Balanta Octombrie'!$D$22:$D$60,'Balanta Octombrie'!$A$22:$A$60,$A29,'Balanta Octombrie'!$B$22:$B$60,$B29)+SUMIFS('Balanta Octombrie'!$E$22:$E$60,'Balanta Octombrie'!$A$22:$A$60,$A29,'Balanta Octombrie'!$B$22:$B$60,$B29)</f>
        <v>0</v>
      </c>
      <c r="M29" s="111">
        <f>SUMIFS('Balanta Noiembrie'!$D$22:$D$60,'Balanta Noiembrie'!$A$22:$A$60,$A29,'Balanta Noiembrie'!$B$22:$B$60,$B29)+SUMIFS('Balanta Noiembrie'!$E$22:$E$60,'Balanta Noiembrie'!$A$22:$A$60,$A29,'Balanta Noiembrie'!$B$22:$B$60,$B29)</f>
        <v>0</v>
      </c>
      <c r="N29" s="111">
        <f>SUMIFS('Balanta Decembrie'!$D$22:$D$60,'Balanta Decembrie'!$A$22:$A$60,$A29,'Balanta Decembrie'!$B$22:$B$60,$B29)+SUMIFS('Balanta Decembrie'!$E$22:$E$60,'Balanta Decembrie'!$A$22:$A$60,$A29,'Balanta Decembrie'!$B$22:$B$60,$B29)</f>
        <v>0</v>
      </c>
      <c r="O29" s="127">
        <f t="shared" si="4"/>
        <v>0</v>
      </c>
      <c r="P29" s="152" t="str">
        <f>IF('Raport Lunar'!$C$3="","",HLOOKUP('Raport Lunar'!$C$3,$A$10:$N$50,Q28,0))</f>
        <v/>
      </c>
      <c r="Q29">
        <v>20</v>
      </c>
    </row>
    <row r="30" spans="1:21">
      <c r="A30" s="107" t="s">
        <v>23</v>
      </c>
      <c r="B30" s="88" t="s">
        <v>27</v>
      </c>
      <c r="C30" s="111">
        <f>SUMIFS('Balanta Ianuarie'!$D$22:$D$60,'Balanta Ianuarie'!$A$22:$A$60,$A30,'Balanta Ianuarie'!$B$22:$B$60,$B30)+SUMIFS('Balanta Ianuarie'!$E$22:$E$60,'Balanta Ianuarie'!$A$22:$A$60,$A30,'Balanta Ianuarie'!$B$22:$B$60,$B30)</f>
        <v>0</v>
      </c>
      <c r="D30" s="111">
        <f>SUMIFS('Balanta Februarie'!$D$22:$D$60,'Balanta Februarie'!$A$22:$A$60,$A30,'Balanta Februarie'!$B$22:$B$60,$B30)+SUMIFS('Balanta Februarie'!$E$22:$E$60,'Balanta Februarie'!$A$22:$A$60,$A30,'Balanta Februarie'!$B$22:$B$60,$B30)</f>
        <v>0</v>
      </c>
      <c r="E30" s="111">
        <f>SUMIFS('Balanta Martie'!$D$22:$D$60,'Balanta Martie'!$A$22:$A$60,$A30,'Balanta Martie'!$B$22:$B$60,$B30)+SUMIFS('Balanta Martie'!$E$22:$E$60,'Balanta Martie'!$A$22:$A$60,$A30,'Balanta Martie'!$B$22:$B$60,$B30)</f>
        <v>0</v>
      </c>
      <c r="F30" s="111">
        <f>SUMIFS('Balanta Aprilie'!$D$22:$D$60,'Balanta Aprilie'!$A$22:$A$60,$A30,'Balanta Aprilie'!$B$22:$B$60,$B30)+SUMIFS('Balanta Aprilie'!$E$22:$E$60,'Balanta Aprilie'!$A$22:$A$60,$A30,'Balanta Aprilie'!$B$22:$B$60,$B30)</f>
        <v>0</v>
      </c>
      <c r="G30" s="111">
        <f>SUMIFS('Balanta Mai'!$D$22:$D$60,'Balanta Mai'!$A$22:$A$60,$A30,'Balanta Mai'!$B$22:$B$60,$B30)+SUMIFS('Balanta Mai'!$E$22:$E$60,'Balanta Mai'!$A$22:$A$60,$A30,'Balanta Mai'!$B$22:$B$60,$B30)</f>
        <v>0</v>
      </c>
      <c r="H30" s="111">
        <f>SUMIFS('Balanta Iunie'!$D$22:$D$60,'Balanta Iunie'!$A$22:$A$60,$A30,'Balanta Iunie'!$B$22:$B$60,$B30)+SUMIFS('Balanta Iunie'!$E$22:$E$60,'Balanta Iunie'!$A$22:$A$60,$A30,'Balanta Iunie'!$B$22:$B$60,$B30)</f>
        <v>0</v>
      </c>
      <c r="I30" s="111">
        <f>SUMIFS('Balanta Iulie'!$D$22:$D$60,'Balanta Iulie'!$A$22:$A$60,$A30,'Balanta Iulie'!$B$22:$B$60,$B30)+SUMIFS('Balanta Iulie'!$E$22:$E$60,'Balanta Iulie'!$A$22:$A$60,$A30,'Balanta Iulie'!$B$22:$B$60,$B30)</f>
        <v>0</v>
      </c>
      <c r="J30" s="111">
        <f>SUMIFS('Balanta August'!$D$22:$D$60,'Balanta August'!$A$22:$A$60,$A30,'Balanta August'!$B$22:$B$60,$B30)+SUMIFS('Balanta August'!$E$22:$E$60,'Balanta August'!$A$22:$A$60,$A30,'Balanta August'!$B$22:$B$60,$B30)</f>
        <v>0</v>
      </c>
      <c r="K30" s="111">
        <f>SUMIFS('Balanta Septembrie'!$D$22:$D$60,'Balanta Septembrie'!$A$22:$A$60,$A30,'Balanta Septembrie'!$B$22:$B$60,$B30)+SUMIFS('Balanta Septembrie'!$E$22:$E$60,'Balanta Septembrie'!$A$22:$A$60,$A30,'Balanta Septembrie'!$B$22:$B$60,$B30)</f>
        <v>0</v>
      </c>
      <c r="L30" s="111">
        <f>SUMIFS('Balanta Octombrie'!$D$22:$D$60,'Balanta Octombrie'!$A$22:$A$60,$A30,'Balanta Octombrie'!$B$22:$B$60,$B30)+SUMIFS('Balanta Octombrie'!$E$22:$E$60,'Balanta Octombrie'!$A$22:$A$60,$A30,'Balanta Octombrie'!$B$22:$B$60,$B30)</f>
        <v>0</v>
      </c>
      <c r="M30" s="111">
        <f>SUMIFS('Balanta Noiembrie'!$D$22:$D$60,'Balanta Noiembrie'!$A$22:$A$60,$A30,'Balanta Noiembrie'!$B$22:$B$60,$B30)+SUMIFS('Balanta Noiembrie'!$E$22:$E$60,'Balanta Noiembrie'!$A$22:$A$60,$A30,'Balanta Noiembrie'!$B$22:$B$60,$B30)</f>
        <v>0</v>
      </c>
      <c r="N30" s="111">
        <f>SUMIFS('Balanta Decembrie'!$D$22:$D$60,'Balanta Decembrie'!$A$22:$A$60,$A30,'Balanta Decembrie'!$B$22:$B$60,$B30)+SUMIFS('Balanta Decembrie'!$E$22:$E$60,'Balanta Decembrie'!$A$22:$A$60,$A30,'Balanta Decembrie'!$B$22:$B$60,$B30)</f>
        <v>0</v>
      </c>
      <c r="O30" s="127">
        <f t="shared" si="4"/>
        <v>0</v>
      </c>
      <c r="P30" s="152" t="str">
        <f>IF('Raport Lunar'!$C$3="","",HLOOKUP('Raport Lunar'!$C$3,$A$10:$N$50,Q29,0))</f>
        <v/>
      </c>
      <c r="Q30">
        <v>21</v>
      </c>
    </row>
    <row r="31" spans="1:21">
      <c r="A31" s="108" t="s">
        <v>42</v>
      </c>
      <c r="B31" s="88" t="s">
        <v>28</v>
      </c>
      <c r="C31" s="111">
        <f>SUMIFS('Balanta Ianuarie'!$D$22:$D$60,'Balanta Ianuarie'!$A$22:$A$60,$A31,'Balanta Ianuarie'!$B$22:$B$60,$B31)+SUMIFS('Balanta Ianuarie'!$E$22:$E$60,'Balanta Ianuarie'!$A$22:$A$60,$A31,'Balanta Ianuarie'!$B$22:$B$60,$B31)</f>
        <v>0</v>
      </c>
      <c r="D31" s="111">
        <f>SUMIFS('Balanta Februarie'!$D$22:$D$60,'Balanta Februarie'!$A$22:$A$60,$A31,'Balanta Februarie'!$B$22:$B$60,$B31)+SUMIFS('Balanta Februarie'!$E$22:$E$60,'Balanta Februarie'!$A$22:$A$60,$A31,'Balanta Februarie'!$B$22:$B$60,$B31)</f>
        <v>0</v>
      </c>
      <c r="E31" s="111">
        <f>SUMIFS('Balanta Martie'!$D$22:$D$60,'Balanta Martie'!$A$22:$A$60,$A31,'Balanta Martie'!$B$22:$B$60,$B31)+SUMIFS('Balanta Martie'!$E$22:$E$60,'Balanta Martie'!$A$22:$A$60,$A31,'Balanta Martie'!$B$22:$B$60,$B31)</f>
        <v>0</v>
      </c>
      <c r="F31" s="111">
        <f>SUMIFS('Balanta Aprilie'!$D$22:$D$60,'Balanta Aprilie'!$A$22:$A$60,$A31,'Balanta Aprilie'!$B$22:$B$60,$B31)+SUMIFS('Balanta Aprilie'!$E$22:$E$60,'Balanta Aprilie'!$A$22:$A$60,$A31,'Balanta Aprilie'!$B$22:$B$60,$B31)</f>
        <v>0</v>
      </c>
      <c r="G31" s="111">
        <f>SUMIFS('Balanta Mai'!$D$22:$D$60,'Balanta Mai'!$A$22:$A$60,$A31,'Balanta Mai'!$B$22:$B$60,$B31)+SUMIFS('Balanta Mai'!$E$22:$E$60,'Balanta Mai'!$A$22:$A$60,$A31,'Balanta Mai'!$B$22:$B$60,$B31)</f>
        <v>0</v>
      </c>
      <c r="H31" s="111">
        <f>SUMIFS('Balanta Iunie'!$D$22:$D$60,'Balanta Iunie'!$A$22:$A$60,$A31,'Balanta Iunie'!$B$22:$B$60,$B31)+SUMIFS('Balanta Iunie'!$E$22:$E$60,'Balanta Iunie'!$A$22:$A$60,$A31,'Balanta Iunie'!$B$22:$B$60,$B31)</f>
        <v>0</v>
      </c>
      <c r="I31" s="111">
        <f>SUMIFS('Balanta Iulie'!$D$22:$D$60,'Balanta Iulie'!$A$22:$A$60,$A31,'Balanta Iulie'!$B$22:$B$60,$B31)+SUMIFS('Balanta Iulie'!$E$22:$E$60,'Balanta Iulie'!$A$22:$A$60,$A31,'Balanta Iulie'!$B$22:$B$60,$B31)</f>
        <v>0</v>
      </c>
      <c r="J31" s="111">
        <f>SUMIFS('Balanta August'!$D$22:$D$60,'Balanta August'!$A$22:$A$60,$A31,'Balanta August'!$B$22:$B$60,$B31)+SUMIFS('Balanta August'!$E$22:$E$60,'Balanta August'!$A$22:$A$60,$A31,'Balanta August'!$B$22:$B$60,$B31)</f>
        <v>0</v>
      </c>
      <c r="K31" s="111">
        <f>SUMIFS('Balanta Septembrie'!$D$22:$D$60,'Balanta Septembrie'!$A$22:$A$60,$A31,'Balanta Septembrie'!$B$22:$B$60,$B31)+SUMIFS('Balanta Septembrie'!$E$22:$E$60,'Balanta Septembrie'!$A$22:$A$60,$A31,'Balanta Septembrie'!$B$22:$B$60,$B31)</f>
        <v>0</v>
      </c>
      <c r="L31" s="111">
        <f>SUMIFS('Balanta Octombrie'!$D$22:$D$60,'Balanta Octombrie'!$A$22:$A$60,$A31,'Balanta Octombrie'!$B$22:$B$60,$B31)+SUMIFS('Balanta Octombrie'!$E$22:$E$60,'Balanta Octombrie'!$A$22:$A$60,$A31,'Balanta Octombrie'!$B$22:$B$60,$B31)</f>
        <v>0</v>
      </c>
      <c r="M31" s="111">
        <f>SUMIFS('Balanta Noiembrie'!$D$22:$D$60,'Balanta Noiembrie'!$A$22:$A$60,$A31,'Balanta Noiembrie'!$B$22:$B$60,$B31)+SUMIFS('Balanta Noiembrie'!$E$22:$E$60,'Balanta Noiembrie'!$A$22:$A$60,$A31,'Balanta Noiembrie'!$B$22:$B$60,$B31)</f>
        <v>0</v>
      </c>
      <c r="N31" s="111">
        <f>SUMIFS('Balanta Decembrie'!$D$22:$D$60,'Balanta Decembrie'!$A$22:$A$60,$A31,'Balanta Decembrie'!$B$22:$B$60,$B31)+SUMIFS('Balanta Decembrie'!$E$22:$E$60,'Balanta Decembrie'!$A$22:$A$60,$A31,'Balanta Decembrie'!$B$22:$B$60,$B31)</f>
        <v>0</v>
      </c>
      <c r="O31" s="127">
        <f t="shared" si="4"/>
        <v>0</v>
      </c>
      <c r="P31" s="152" t="str">
        <f>IF('Raport Lunar'!$C$3="","",HLOOKUP('Raport Lunar'!$C$3,$A$10:$N$50,Q30,0))</f>
        <v/>
      </c>
      <c r="Q31">
        <v>22</v>
      </c>
    </row>
    <row r="32" spans="1:21">
      <c r="A32" s="108" t="s">
        <v>42</v>
      </c>
      <c r="B32" s="88" t="s">
        <v>29</v>
      </c>
      <c r="C32" s="111">
        <f>SUMIFS('Balanta Ianuarie'!$D$22:$D$60,'Balanta Ianuarie'!$A$22:$A$60,$A32,'Balanta Ianuarie'!$B$22:$B$60,$B32)+SUMIFS('Balanta Ianuarie'!$E$22:$E$60,'Balanta Ianuarie'!$A$22:$A$60,$A32,'Balanta Ianuarie'!$B$22:$B$60,$B32)</f>
        <v>0</v>
      </c>
      <c r="D32" s="111">
        <f>SUMIFS('Balanta Februarie'!$D$22:$D$60,'Balanta Februarie'!$A$22:$A$60,$A32,'Balanta Februarie'!$B$22:$B$60,$B32)+SUMIFS('Balanta Februarie'!$E$22:$E$60,'Balanta Februarie'!$A$22:$A$60,$A32,'Balanta Februarie'!$B$22:$B$60,$B32)</f>
        <v>0</v>
      </c>
      <c r="E32" s="111">
        <f>SUMIFS('Balanta Martie'!$D$22:$D$60,'Balanta Martie'!$A$22:$A$60,$A32,'Balanta Martie'!$B$22:$B$60,$B32)+SUMIFS('Balanta Martie'!$E$22:$E$60,'Balanta Martie'!$A$22:$A$60,$A32,'Balanta Martie'!$B$22:$B$60,$B32)</f>
        <v>0</v>
      </c>
      <c r="F32" s="111">
        <f>SUMIFS('Balanta Aprilie'!$D$22:$D$60,'Balanta Aprilie'!$A$22:$A$60,$A32,'Balanta Aprilie'!$B$22:$B$60,$B32)+SUMIFS('Balanta Aprilie'!$E$22:$E$60,'Balanta Aprilie'!$A$22:$A$60,$A32,'Balanta Aprilie'!$B$22:$B$60,$B32)</f>
        <v>0</v>
      </c>
      <c r="G32" s="111">
        <f>SUMIFS('Balanta Mai'!$D$22:$D$60,'Balanta Mai'!$A$22:$A$60,$A32,'Balanta Mai'!$B$22:$B$60,$B32)+SUMIFS('Balanta Mai'!$E$22:$E$60,'Balanta Mai'!$A$22:$A$60,$A32,'Balanta Mai'!$B$22:$B$60,$B32)</f>
        <v>0</v>
      </c>
      <c r="H32" s="111">
        <f>SUMIFS('Balanta Iunie'!$D$22:$D$60,'Balanta Iunie'!$A$22:$A$60,$A32,'Balanta Iunie'!$B$22:$B$60,$B32)+SUMIFS('Balanta Iunie'!$E$22:$E$60,'Balanta Iunie'!$A$22:$A$60,$A32,'Balanta Iunie'!$B$22:$B$60,$B32)</f>
        <v>0</v>
      </c>
      <c r="I32" s="111">
        <f>SUMIFS('Balanta Iulie'!$D$22:$D$60,'Balanta Iulie'!$A$22:$A$60,$A32,'Balanta Iulie'!$B$22:$B$60,$B32)+SUMIFS('Balanta Iulie'!$E$22:$E$60,'Balanta Iulie'!$A$22:$A$60,$A32,'Balanta Iulie'!$B$22:$B$60,$B32)</f>
        <v>0</v>
      </c>
      <c r="J32" s="111">
        <f>SUMIFS('Balanta August'!$D$22:$D$60,'Balanta August'!$A$22:$A$60,$A32,'Balanta August'!$B$22:$B$60,$B32)+SUMIFS('Balanta August'!$E$22:$E$60,'Balanta August'!$A$22:$A$60,$A32,'Balanta August'!$B$22:$B$60,$B32)</f>
        <v>0</v>
      </c>
      <c r="K32" s="111">
        <f>SUMIFS('Balanta Septembrie'!$D$22:$D$60,'Balanta Septembrie'!$A$22:$A$60,$A32,'Balanta Septembrie'!$B$22:$B$60,$B32)+SUMIFS('Balanta Septembrie'!$E$22:$E$60,'Balanta Septembrie'!$A$22:$A$60,$A32,'Balanta Septembrie'!$B$22:$B$60,$B32)</f>
        <v>0</v>
      </c>
      <c r="L32" s="111">
        <f>SUMIFS('Balanta Octombrie'!$D$22:$D$60,'Balanta Octombrie'!$A$22:$A$60,$A32,'Balanta Octombrie'!$B$22:$B$60,$B32)+SUMIFS('Balanta Octombrie'!$E$22:$E$60,'Balanta Octombrie'!$A$22:$A$60,$A32,'Balanta Octombrie'!$B$22:$B$60,$B32)</f>
        <v>0</v>
      </c>
      <c r="M32" s="111">
        <f>SUMIFS('Balanta Noiembrie'!$D$22:$D$60,'Balanta Noiembrie'!$A$22:$A$60,$A32,'Balanta Noiembrie'!$B$22:$B$60,$B32)+SUMIFS('Balanta Noiembrie'!$E$22:$E$60,'Balanta Noiembrie'!$A$22:$A$60,$A32,'Balanta Noiembrie'!$B$22:$B$60,$B32)</f>
        <v>0</v>
      </c>
      <c r="N32" s="111">
        <f>SUMIFS('Balanta Decembrie'!$D$22:$D$60,'Balanta Decembrie'!$A$22:$A$60,$A32,'Balanta Decembrie'!$B$22:$B$60,$B32)+SUMIFS('Balanta Decembrie'!$E$22:$E$60,'Balanta Decembrie'!$A$22:$A$60,$A32,'Balanta Decembrie'!$B$22:$B$60,$B32)</f>
        <v>0</v>
      </c>
      <c r="O32" s="127">
        <f t="shared" si="4"/>
        <v>0</v>
      </c>
      <c r="P32" s="152" t="str">
        <f>IF('Raport Lunar'!$C$3="","",HLOOKUP('Raport Lunar'!$C$3,$A$10:$N$50,Q31,0))</f>
        <v/>
      </c>
      <c r="Q32">
        <v>23</v>
      </c>
    </row>
    <row r="33" spans="1:17" ht="30">
      <c r="A33" s="108" t="s">
        <v>42</v>
      </c>
      <c r="B33" s="88" t="s">
        <v>30</v>
      </c>
      <c r="C33" s="111">
        <f>SUMIFS('Balanta Ianuarie'!$D$22:$D$60,'Balanta Ianuarie'!$A$22:$A$60,$A33,'Balanta Ianuarie'!$B$22:$B$60,$B33)+SUMIFS('Balanta Ianuarie'!$E$22:$E$60,'Balanta Ianuarie'!$A$22:$A$60,$A33,'Balanta Ianuarie'!$B$22:$B$60,$B33)</f>
        <v>0</v>
      </c>
      <c r="D33" s="111">
        <f>SUMIFS('Balanta Februarie'!$D$22:$D$60,'Balanta Februarie'!$A$22:$A$60,$A33,'Balanta Februarie'!$B$22:$B$60,$B33)+SUMIFS('Balanta Februarie'!$E$22:$E$60,'Balanta Februarie'!$A$22:$A$60,$A33,'Balanta Februarie'!$B$22:$B$60,$B33)</f>
        <v>0</v>
      </c>
      <c r="E33" s="111">
        <f>SUMIFS('Balanta Martie'!$D$22:$D$60,'Balanta Martie'!$A$22:$A$60,$A33,'Balanta Martie'!$B$22:$B$60,$B33)+SUMIFS('Balanta Martie'!$E$22:$E$60,'Balanta Martie'!$A$22:$A$60,$A33,'Balanta Martie'!$B$22:$B$60,$B33)</f>
        <v>0</v>
      </c>
      <c r="F33" s="111">
        <f>SUMIFS('Balanta Aprilie'!$D$22:$D$60,'Balanta Aprilie'!$A$22:$A$60,$A33,'Balanta Aprilie'!$B$22:$B$60,$B33)+SUMIFS('Balanta Aprilie'!$E$22:$E$60,'Balanta Aprilie'!$A$22:$A$60,$A33,'Balanta Aprilie'!$B$22:$B$60,$B33)</f>
        <v>0</v>
      </c>
      <c r="G33" s="111">
        <f>SUMIFS('Balanta Mai'!$D$22:$D$60,'Balanta Mai'!$A$22:$A$60,$A33,'Balanta Mai'!$B$22:$B$60,$B33)+SUMIFS('Balanta Mai'!$E$22:$E$60,'Balanta Mai'!$A$22:$A$60,$A33,'Balanta Mai'!$B$22:$B$60,$B33)</f>
        <v>0</v>
      </c>
      <c r="H33" s="111">
        <f>SUMIFS('Balanta Iunie'!$D$22:$D$60,'Balanta Iunie'!$A$22:$A$60,$A33,'Balanta Iunie'!$B$22:$B$60,$B33)+SUMIFS('Balanta Iunie'!$E$22:$E$60,'Balanta Iunie'!$A$22:$A$60,$A33,'Balanta Iunie'!$B$22:$B$60,$B33)</f>
        <v>0</v>
      </c>
      <c r="I33" s="111">
        <f>SUMIFS('Balanta Iulie'!$D$22:$D$60,'Balanta Iulie'!$A$22:$A$60,$A33,'Balanta Iulie'!$B$22:$B$60,$B33)+SUMIFS('Balanta Iulie'!$E$22:$E$60,'Balanta Iulie'!$A$22:$A$60,$A33,'Balanta Iulie'!$B$22:$B$60,$B33)</f>
        <v>0</v>
      </c>
      <c r="J33" s="111">
        <f>SUMIFS('Balanta August'!$D$22:$D$60,'Balanta August'!$A$22:$A$60,$A33,'Balanta August'!$B$22:$B$60,$B33)+SUMIFS('Balanta August'!$E$22:$E$60,'Balanta August'!$A$22:$A$60,$A33,'Balanta August'!$B$22:$B$60,$B33)</f>
        <v>0</v>
      </c>
      <c r="K33" s="111">
        <f>SUMIFS('Balanta Septembrie'!$D$22:$D$60,'Balanta Septembrie'!$A$22:$A$60,$A33,'Balanta Septembrie'!$B$22:$B$60,$B33)+SUMIFS('Balanta Septembrie'!$E$22:$E$60,'Balanta Septembrie'!$A$22:$A$60,$A33,'Balanta Septembrie'!$B$22:$B$60,$B33)</f>
        <v>0</v>
      </c>
      <c r="L33" s="111">
        <f>SUMIFS('Balanta Octombrie'!$D$22:$D$60,'Balanta Octombrie'!$A$22:$A$60,$A33,'Balanta Octombrie'!$B$22:$B$60,$B33)+SUMIFS('Balanta Octombrie'!$E$22:$E$60,'Balanta Octombrie'!$A$22:$A$60,$A33,'Balanta Octombrie'!$B$22:$B$60,$B33)</f>
        <v>0</v>
      </c>
      <c r="M33" s="111">
        <f>SUMIFS('Balanta Noiembrie'!$D$22:$D$60,'Balanta Noiembrie'!$A$22:$A$60,$A33,'Balanta Noiembrie'!$B$22:$B$60,$B33)+SUMIFS('Balanta Noiembrie'!$E$22:$E$60,'Balanta Noiembrie'!$A$22:$A$60,$A33,'Balanta Noiembrie'!$B$22:$B$60,$B33)</f>
        <v>0</v>
      </c>
      <c r="N33" s="111">
        <f>SUMIFS('Balanta Decembrie'!$D$22:$D$60,'Balanta Decembrie'!$A$22:$A$60,$A33,'Balanta Decembrie'!$B$22:$B$60,$B33)+SUMIFS('Balanta Decembrie'!$E$22:$E$60,'Balanta Decembrie'!$A$22:$A$60,$A33,'Balanta Decembrie'!$B$22:$B$60,$B33)</f>
        <v>0</v>
      </c>
      <c r="O33" s="127">
        <f t="shared" si="4"/>
        <v>0</v>
      </c>
      <c r="P33" s="152" t="str">
        <f>IF('Raport Lunar'!$C$3="","",HLOOKUP('Raport Lunar'!$C$3,$A$10:$N$50,Q32,0))</f>
        <v/>
      </c>
      <c r="Q33">
        <v>24</v>
      </c>
    </row>
    <row r="34" spans="1:17">
      <c r="A34" s="107" t="s">
        <v>31</v>
      </c>
      <c r="B34" s="88" t="s">
        <v>1</v>
      </c>
      <c r="C34" s="111">
        <f>SUMIFS('Balanta Ianuarie'!$D$22:$D$60,'Balanta Ianuarie'!$A$22:$A$60,$A34,'Balanta Ianuarie'!$B$22:$B$60,$B34)+SUMIFS('Balanta Ianuarie'!$E$22:$E$60,'Balanta Ianuarie'!$A$22:$A$60,$A34,'Balanta Ianuarie'!$B$22:$B$60,$B34)</f>
        <v>0</v>
      </c>
      <c r="D34" s="111">
        <f>SUMIFS('Balanta Februarie'!$D$22:$D$60,'Balanta Februarie'!$A$22:$A$60,$A34,'Balanta Februarie'!$B$22:$B$60,$B34)+SUMIFS('Balanta Februarie'!$E$22:$E$60,'Balanta Februarie'!$A$22:$A$60,$A34,'Balanta Februarie'!$B$22:$B$60,$B34)</f>
        <v>0</v>
      </c>
      <c r="E34" s="111">
        <f>SUMIFS('Balanta Martie'!$D$22:$D$60,'Balanta Martie'!$A$22:$A$60,$A34,'Balanta Martie'!$B$22:$B$60,$B34)+SUMIFS('Balanta Martie'!$E$22:$E$60,'Balanta Martie'!$A$22:$A$60,$A34,'Balanta Martie'!$B$22:$B$60,$B34)</f>
        <v>0</v>
      </c>
      <c r="F34" s="111">
        <f>SUMIFS('Balanta Aprilie'!$D$22:$D$60,'Balanta Aprilie'!$A$22:$A$60,$A34,'Balanta Aprilie'!$B$22:$B$60,$B34)+SUMIFS('Balanta Aprilie'!$E$22:$E$60,'Balanta Aprilie'!$A$22:$A$60,$A34,'Balanta Aprilie'!$B$22:$B$60,$B34)</f>
        <v>0</v>
      </c>
      <c r="G34" s="111">
        <f>SUMIFS('Balanta Mai'!$D$22:$D$60,'Balanta Mai'!$A$22:$A$60,$A34,'Balanta Mai'!$B$22:$B$60,$B34)+SUMIFS('Balanta Mai'!$E$22:$E$60,'Balanta Mai'!$A$22:$A$60,$A34,'Balanta Mai'!$B$22:$B$60,$B34)</f>
        <v>0</v>
      </c>
      <c r="H34" s="111">
        <f>SUMIFS('Balanta Iunie'!$D$22:$D$60,'Balanta Iunie'!$A$22:$A$60,$A34,'Balanta Iunie'!$B$22:$B$60,$B34)+SUMIFS('Balanta Iunie'!$E$22:$E$60,'Balanta Iunie'!$A$22:$A$60,$A34,'Balanta Iunie'!$B$22:$B$60,$B34)</f>
        <v>0</v>
      </c>
      <c r="I34" s="111">
        <f>SUMIFS('Balanta Iulie'!$D$22:$D$60,'Balanta Iulie'!$A$22:$A$60,$A34,'Balanta Iulie'!$B$22:$B$60,$B34)+SUMIFS('Balanta Iulie'!$E$22:$E$60,'Balanta Iulie'!$A$22:$A$60,$A34,'Balanta Iulie'!$B$22:$B$60,$B34)</f>
        <v>0</v>
      </c>
      <c r="J34" s="111">
        <f>SUMIFS('Balanta August'!$D$22:$D$60,'Balanta August'!$A$22:$A$60,$A34,'Balanta August'!$B$22:$B$60,$B34)+SUMIFS('Balanta August'!$E$22:$E$60,'Balanta August'!$A$22:$A$60,$A34,'Balanta August'!$B$22:$B$60,$B34)</f>
        <v>0</v>
      </c>
      <c r="K34" s="111">
        <f>SUMIFS('Balanta Septembrie'!$D$22:$D$60,'Balanta Septembrie'!$A$22:$A$60,$A34,'Balanta Septembrie'!$B$22:$B$60,$B34)+SUMIFS('Balanta Septembrie'!$E$22:$E$60,'Balanta Septembrie'!$A$22:$A$60,$A34,'Balanta Septembrie'!$B$22:$B$60,$B34)</f>
        <v>0</v>
      </c>
      <c r="L34" s="111">
        <f>SUMIFS('Balanta Octombrie'!$D$22:$D$60,'Balanta Octombrie'!$A$22:$A$60,$A34,'Balanta Octombrie'!$B$22:$B$60,$B34)+SUMIFS('Balanta Octombrie'!$E$22:$E$60,'Balanta Octombrie'!$A$22:$A$60,$A34,'Balanta Octombrie'!$B$22:$B$60,$B34)</f>
        <v>0</v>
      </c>
      <c r="M34" s="111">
        <f>SUMIFS('Balanta Noiembrie'!$D$22:$D$60,'Balanta Noiembrie'!$A$22:$A$60,$A34,'Balanta Noiembrie'!$B$22:$B$60,$B34)+SUMIFS('Balanta Noiembrie'!$E$22:$E$60,'Balanta Noiembrie'!$A$22:$A$60,$A34,'Balanta Noiembrie'!$B$22:$B$60,$B34)</f>
        <v>0</v>
      </c>
      <c r="N34" s="111">
        <f>SUMIFS('Balanta Decembrie'!$D$22:$D$60,'Balanta Decembrie'!$A$22:$A$60,$A34,'Balanta Decembrie'!$B$22:$B$60,$B34)+SUMIFS('Balanta Decembrie'!$E$22:$E$60,'Balanta Decembrie'!$A$22:$A$60,$A34,'Balanta Decembrie'!$B$22:$B$60,$B34)</f>
        <v>0</v>
      </c>
      <c r="O34" s="127">
        <f t="shared" si="4"/>
        <v>0</v>
      </c>
      <c r="P34" s="152" t="str">
        <f>IF('Raport Lunar'!$C$3="","",HLOOKUP('Raport Lunar'!$C$3,$A$10:$N$50,Q33,0))</f>
        <v/>
      </c>
      <c r="Q34">
        <v>25</v>
      </c>
    </row>
    <row r="35" spans="1:17">
      <c r="A35" s="107" t="s">
        <v>31</v>
      </c>
      <c r="B35" s="88" t="s">
        <v>32</v>
      </c>
      <c r="C35" s="111">
        <f>SUMIFS('Balanta Ianuarie'!$D$22:$D$60,'Balanta Ianuarie'!$A$22:$A$60,$A35,'Balanta Ianuarie'!$B$22:$B$60,$B35)+SUMIFS('Balanta Ianuarie'!$E$22:$E$60,'Balanta Ianuarie'!$A$22:$A$60,$A35,'Balanta Ianuarie'!$B$22:$B$60,$B35)</f>
        <v>0</v>
      </c>
      <c r="D35" s="111">
        <f>SUMIFS('Balanta Februarie'!$D$22:$D$60,'Balanta Februarie'!$A$22:$A$60,$A35,'Balanta Februarie'!$B$22:$B$60,$B35)+SUMIFS('Balanta Februarie'!$E$22:$E$60,'Balanta Februarie'!$A$22:$A$60,$A35,'Balanta Februarie'!$B$22:$B$60,$B35)</f>
        <v>0</v>
      </c>
      <c r="E35" s="111">
        <f>SUMIFS('Balanta Martie'!$D$22:$D$60,'Balanta Martie'!$A$22:$A$60,$A35,'Balanta Martie'!$B$22:$B$60,$B35)+SUMIFS('Balanta Martie'!$E$22:$E$60,'Balanta Martie'!$A$22:$A$60,$A35,'Balanta Martie'!$B$22:$B$60,$B35)</f>
        <v>0</v>
      </c>
      <c r="F35" s="111">
        <f>SUMIFS('Balanta Aprilie'!$D$22:$D$60,'Balanta Aprilie'!$A$22:$A$60,$A35,'Balanta Aprilie'!$B$22:$B$60,$B35)+SUMIFS('Balanta Aprilie'!$E$22:$E$60,'Balanta Aprilie'!$A$22:$A$60,$A35,'Balanta Aprilie'!$B$22:$B$60,$B35)</f>
        <v>0</v>
      </c>
      <c r="G35" s="111">
        <f>SUMIFS('Balanta Mai'!$D$22:$D$60,'Balanta Mai'!$A$22:$A$60,$A35,'Balanta Mai'!$B$22:$B$60,$B35)+SUMIFS('Balanta Mai'!$E$22:$E$60,'Balanta Mai'!$A$22:$A$60,$A35,'Balanta Mai'!$B$22:$B$60,$B35)</f>
        <v>0</v>
      </c>
      <c r="H35" s="111">
        <f>SUMIFS('Balanta Iunie'!$D$22:$D$60,'Balanta Iunie'!$A$22:$A$60,$A35,'Balanta Iunie'!$B$22:$B$60,$B35)+SUMIFS('Balanta Iunie'!$E$22:$E$60,'Balanta Iunie'!$A$22:$A$60,$A35,'Balanta Iunie'!$B$22:$B$60,$B35)</f>
        <v>0</v>
      </c>
      <c r="I35" s="111">
        <f>SUMIFS('Balanta Iulie'!$D$22:$D$60,'Balanta Iulie'!$A$22:$A$60,$A35,'Balanta Iulie'!$B$22:$B$60,$B35)+SUMIFS('Balanta Iulie'!$E$22:$E$60,'Balanta Iulie'!$A$22:$A$60,$A35,'Balanta Iulie'!$B$22:$B$60,$B35)</f>
        <v>0</v>
      </c>
      <c r="J35" s="111">
        <f>SUMIFS('Balanta August'!$D$22:$D$60,'Balanta August'!$A$22:$A$60,$A35,'Balanta August'!$B$22:$B$60,$B35)+SUMIFS('Balanta August'!$E$22:$E$60,'Balanta August'!$A$22:$A$60,$A35,'Balanta August'!$B$22:$B$60,$B35)</f>
        <v>0</v>
      </c>
      <c r="K35" s="111">
        <f>SUMIFS('Balanta Septembrie'!$D$22:$D$60,'Balanta Septembrie'!$A$22:$A$60,$A35,'Balanta Septembrie'!$B$22:$B$60,$B35)+SUMIFS('Balanta Septembrie'!$E$22:$E$60,'Balanta Septembrie'!$A$22:$A$60,$A35,'Balanta Septembrie'!$B$22:$B$60,$B35)</f>
        <v>0</v>
      </c>
      <c r="L35" s="111">
        <f>SUMIFS('Balanta Octombrie'!$D$22:$D$60,'Balanta Octombrie'!$A$22:$A$60,$A35,'Balanta Octombrie'!$B$22:$B$60,$B35)+SUMIFS('Balanta Octombrie'!$E$22:$E$60,'Balanta Octombrie'!$A$22:$A$60,$A35,'Balanta Octombrie'!$B$22:$B$60,$B35)</f>
        <v>0</v>
      </c>
      <c r="M35" s="111">
        <f>SUMIFS('Balanta Noiembrie'!$D$22:$D$60,'Balanta Noiembrie'!$A$22:$A$60,$A35,'Balanta Noiembrie'!$B$22:$B$60,$B35)+SUMIFS('Balanta Noiembrie'!$E$22:$E$60,'Balanta Noiembrie'!$A$22:$A$60,$A35,'Balanta Noiembrie'!$B$22:$B$60,$B35)</f>
        <v>0</v>
      </c>
      <c r="N35" s="111">
        <f>SUMIFS('Balanta Decembrie'!$D$22:$D$60,'Balanta Decembrie'!$A$22:$A$60,$A35,'Balanta Decembrie'!$B$22:$B$60,$B35)+SUMIFS('Balanta Decembrie'!$E$22:$E$60,'Balanta Decembrie'!$A$22:$A$60,$A35,'Balanta Decembrie'!$B$22:$B$60,$B35)</f>
        <v>0</v>
      </c>
      <c r="O35" s="127">
        <f t="shared" si="4"/>
        <v>0</v>
      </c>
      <c r="P35" s="152" t="str">
        <f>IF('Raport Lunar'!$C$3="","",HLOOKUP('Raport Lunar'!$C$3,$A$10:$N$50,Q34,0))</f>
        <v/>
      </c>
      <c r="Q35">
        <v>26</v>
      </c>
    </row>
    <row r="36" spans="1:17">
      <c r="A36" s="107" t="s">
        <v>31</v>
      </c>
      <c r="B36" s="88" t="s">
        <v>33</v>
      </c>
      <c r="C36" s="111">
        <f>SUMIFS('Balanta Ianuarie'!$D$22:$D$60,'Balanta Ianuarie'!$A$22:$A$60,$A36,'Balanta Ianuarie'!$B$22:$B$60,$B36)+SUMIFS('Balanta Ianuarie'!$E$22:$E$60,'Balanta Ianuarie'!$A$22:$A$60,$A36,'Balanta Ianuarie'!$B$22:$B$60,$B36)</f>
        <v>0</v>
      </c>
      <c r="D36" s="111">
        <f>SUMIFS('Balanta Februarie'!$D$22:$D$60,'Balanta Februarie'!$A$22:$A$60,$A36,'Balanta Februarie'!$B$22:$B$60,$B36)+SUMIFS('Balanta Februarie'!$E$22:$E$60,'Balanta Februarie'!$A$22:$A$60,$A36,'Balanta Februarie'!$B$22:$B$60,$B36)</f>
        <v>0</v>
      </c>
      <c r="E36" s="111">
        <f>SUMIFS('Balanta Martie'!$D$22:$D$60,'Balanta Martie'!$A$22:$A$60,$A36,'Balanta Martie'!$B$22:$B$60,$B36)+SUMIFS('Balanta Martie'!$E$22:$E$60,'Balanta Martie'!$A$22:$A$60,$A36,'Balanta Martie'!$B$22:$B$60,$B36)</f>
        <v>0</v>
      </c>
      <c r="F36" s="111">
        <f>SUMIFS('Balanta Aprilie'!$D$22:$D$60,'Balanta Aprilie'!$A$22:$A$60,$A36,'Balanta Aprilie'!$B$22:$B$60,$B36)+SUMIFS('Balanta Aprilie'!$E$22:$E$60,'Balanta Aprilie'!$A$22:$A$60,$A36,'Balanta Aprilie'!$B$22:$B$60,$B36)</f>
        <v>0</v>
      </c>
      <c r="G36" s="111">
        <f>SUMIFS('Balanta Mai'!$D$22:$D$60,'Balanta Mai'!$A$22:$A$60,$A36,'Balanta Mai'!$B$22:$B$60,$B36)+SUMIFS('Balanta Mai'!$E$22:$E$60,'Balanta Mai'!$A$22:$A$60,$A36,'Balanta Mai'!$B$22:$B$60,$B36)</f>
        <v>0</v>
      </c>
      <c r="H36" s="111">
        <f>SUMIFS('Balanta Iunie'!$D$22:$D$60,'Balanta Iunie'!$A$22:$A$60,$A36,'Balanta Iunie'!$B$22:$B$60,$B36)+SUMIFS('Balanta Iunie'!$E$22:$E$60,'Balanta Iunie'!$A$22:$A$60,$A36,'Balanta Iunie'!$B$22:$B$60,$B36)</f>
        <v>0</v>
      </c>
      <c r="I36" s="111">
        <f>SUMIFS('Balanta Iulie'!$D$22:$D$60,'Balanta Iulie'!$A$22:$A$60,$A36,'Balanta Iulie'!$B$22:$B$60,$B36)+SUMIFS('Balanta Iulie'!$E$22:$E$60,'Balanta Iulie'!$A$22:$A$60,$A36,'Balanta Iulie'!$B$22:$B$60,$B36)</f>
        <v>0</v>
      </c>
      <c r="J36" s="111">
        <f>SUMIFS('Balanta August'!$D$22:$D$60,'Balanta August'!$A$22:$A$60,$A36,'Balanta August'!$B$22:$B$60,$B36)+SUMIFS('Balanta August'!$E$22:$E$60,'Balanta August'!$A$22:$A$60,$A36,'Balanta August'!$B$22:$B$60,$B36)</f>
        <v>0</v>
      </c>
      <c r="K36" s="111">
        <f>SUMIFS('Balanta Septembrie'!$D$22:$D$60,'Balanta Septembrie'!$A$22:$A$60,$A36,'Balanta Septembrie'!$B$22:$B$60,$B36)+SUMIFS('Balanta Septembrie'!$E$22:$E$60,'Balanta Septembrie'!$A$22:$A$60,$A36,'Balanta Septembrie'!$B$22:$B$60,$B36)</f>
        <v>0</v>
      </c>
      <c r="L36" s="111">
        <f>SUMIFS('Balanta Octombrie'!$D$22:$D$60,'Balanta Octombrie'!$A$22:$A$60,$A36,'Balanta Octombrie'!$B$22:$B$60,$B36)+SUMIFS('Balanta Octombrie'!$E$22:$E$60,'Balanta Octombrie'!$A$22:$A$60,$A36,'Balanta Octombrie'!$B$22:$B$60,$B36)</f>
        <v>0</v>
      </c>
      <c r="M36" s="111">
        <f>SUMIFS('Balanta Noiembrie'!$D$22:$D$60,'Balanta Noiembrie'!$A$22:$A$60,$A36,'Balanta Noiembrie'!$B$22:$B$60,$B36)+SUMIFS('Balanta Noiembrie'!$E$22:$E$60,'Balanta Noiembrie'!$A$22:$A$60,$A36,'Balanta Noiembrie'!$B$22:$B$60,$B36)</f>
        <v>0</v>
      </c>
      <c r="N36" s="111">
        <f>SUMIFS('Balanta Decembrie'!$D$22:$D$60,'Balanta Decembrie'!$A$22:$A$60,$A36,'Balanta Decembrie'!$B$22:$B$60,$B36)+SUMIFS('Balanta Decembrie'!$E$22:$E$60,'Balanta Decembrie'!$A$22:$A$60,$A36,'Balanta Decembrie'!$B$22:$B$60,$B36)</f>
        <v>0</v>
      </c>
      <c r="O36" s="127">
        <f t="shared" si="4"/>
        <v>0</v>
      </c>
      <c r="P36" s="152" t="str">
        <f>IF('Raport Lunar'!$C$3="","",HLOOKUP('Raport Lunar'!$C$3,$A$10:$N$50,Q35,0))</f>
        <v/>
      </c>
      <c r="Q36">
        <v>27</v>
      </c>
    </row>
    <row r="37" spans="1:17">
      <c r="A37" s="107" t="s">
        <v>31</v>
      </c>
      <c r="B37" s="88" t="s">
        <v>34</v>
      </c>
      <c r="C37" s="111">
        <f>SUMIFS('Balanta Ianuarie'!$D$22:$D$60,'Balanta Ianuarie'!$A$22:$A$60,$A37,'Balanta Ianuarie'!$B$22:$B$60,$B37)+SUMIFS('Balanta Ianuarie'!$E$22:$E$60,'Balanta Ianuarie'!$A$22:$A$60,$A37,'Balanta Ianuarie'!$B$22:$B$60,$B37)</f>
        <v>0</v>
      </c>
      <c r="D37" s="111">
        <f>SUMIFS('Balanta Februarie'!$D$22:$D$60,'Balanta Februarie'!$A$22:$A$60,$A37,'Balanta Februarie'!$B$22:$B$60,$B37)+SUMIFS('Balanta Februarie'!$E$22:$E$60,'Balanta Februarie'!$A$22:$A$60,$A37,'Balanta Februarie'!$B$22:$B$60,$B37)</f>
        <v>0</v>
      </c>
      <c r="E37" s="111">
        <f>SUMIFS('Balanta Martie'!$D$22:$D$60,'Balanta Martie'!$A$22:$A$60,$A37,'Balanta Martie'!$B$22:$B$60,$B37)+SUMIFS('Balanta Martie'!$E$22:$E$60,'Balanta Martie'!$A$22:$A$60,$A37,'Balanta Martie'!$B$22:$B$60,$B37)</f>
        <v>0</v>
      </c>
      <c r="F37" s="111">
        <f>SUMIFS('Balanta Aprilie'!$D$22:$D$60,'Balanta Aprilie'!$A$22:$A$60,$A37,'Balanta Aprilie'!$B$22:$B$60,$B37)+SUMIFS('Balanta Aprilie'!$E$22:$E$60,'Balanta Aprilie'!$A$22:$A$60,$A37,'Balanta Aprilie'!$B$22:$B$60,$B37)</f>
        <v>0</v>
      </c>
      <c r="G37" s="111">
        <f>SUMIFS('Balanta Mai'!$D$22:$D$60,'Balanta Mai'!$A$22:$A$60,$A37,'Balanta Mai'!$B$22:$B$60,$B37)+SUMIFS('Balanta Mai'!$E$22:$E$60,'Balanta Mai'!$A$22:$A$60,$A37,'Balanta Mai'!$B$22:$B$60,$B37)</f>
        <v>0</v>
      </c>
      <c r="H37" s="111">
        <f>SUMIFS('Balanta Iunie'!$D$22:$D$60,'Balanta Iunie'!$A$22:$A$60,$A37,'Balanta Iunie'!$B$22:$B$60,$B37)+SUMIFS('Balanta Iunie'!$E$22:$E$60,'Balanta Iunie'!$A$22:$A$60,$A37,'Balanta Iunie'!$B$22:$B$60,$B37)</f>
        <v>0</v>
      </c>
      <c r="I37" s="111">
        <f>SUMIFS('Balanta Iulie'!$D$22:$D$60,'Balanta Iulie'!$A$22:$A$60,$A37,'Balanta Iulie'!$B$22:$B$60,$B37)+SUMIFS('Balanta Iulie'!$E$22:$E$60,'Balanta Iulie'!$A$22:$A$60,$A37,'Balanta Iulie'!$B$22:$B$60,$B37)</f>
        <v>0</v>
      </c>
      <c r="J37" s="111">
        <f>SUMIFS('Balanta August'!$D$22:$D$60,'Balanta August'!$A$22:$A$60,$A37,'Balanta August'!$B$22:$B$60,$B37)+SUMIFS('Balanta August'!$E$22:$E$60,'Balanta August'!$A$22:$A$60,$A37,'Balanta August'!$B$22:$B$60,$B37)</f>
        <v>0</v>
      </c>
      <c r="K37" s="111">
        <f>SUMIFS('Balanta Septembrie'!$D$22:$D$60,'Balanta Septembrie'!$A$22:$A$60,$A37,'Balanta Septembrie'!$B$22:$B$60,$B37)+SUMIFS('Balanta Septembrie'!$E$22:$E$60,'Balanta Septembrie'!$A$22:$A$60,$A37,'Balanta Septembrie'!$B$22:$B$60,$B37)</f>
        <v>0</v>
      </c>
      <c r="L37" s="111">
        <f>SUMIFS('Balanta Octombrie'!$D$22:$D$60,'Balanta Octombrie'!$A$22:$A$60,$A37,'Balanta Octombrie'!$B$22:$B$60,$B37)+SUMIFS('Balanta Octombrie'!$E$22:$E$60,'Balanta Octombrie'!$A$22:$A$60,$A37,'Balanta Octombrie'!$B$22:$B$60,$B37)</f>
        <v>0</v>
      </c>
      <c r="M37" s="111">
        <f>SUMIFS('Balanta Noiembrie'!$D$22:$D$60,'Balanta Noiembrie'!$A$22:$A$60,$A37,'Balanta Noiembrie'!$B$22:$B$60,$B37)+SUMIFS('Balanta Noiembrie'!$E$22:$E$60,'Balanta Noiembrie'!$A$22:$A$60,$A37,'Balanta Noiembrie'!$B$22:$B$60,$B37)</f>
        <v>0</v>
      </c>
      <c r="N37" s="111">
        <f>SUMIFS('Balanta Decembrie'!$D$22:$D$60,'Balanta Decembrie'!$A$22:$A$60,$A37,'Balanta Decembrie'!$B$22:$B$60,$B37)+SUMIFS('Balanta Decembrie'!$E$22:$E$60,'Balanta Decembrie'!$A$22:$A$60,$A37,'Balanta Decembrie'!$B$22:$B$60,$B37)</f>
        <v>0</v>
      </c>
      <c r="O37" s="127">
        <f t="shared" si="4"/>
        <v>0</v>
      </c>
      <c r="P37" s="152" t="str">
        <f>IF('Raport Lunar'!$C$3="","",HLOOKUP('Raport Lunar'!$C$3,$A$10:$N$50,Q36,0))</f>
        <v/>
      </c>
      <c r="Q37">
        <v>28</v>
      </c>
    </row>
    <row r="38" spans="1:17">
      <c r="A38" s="107" t="s">
        <v>31</v>
      </c>
      <c r="B38" s="88" t="s">
        <v>21</v>
      </c>
      <c r="C38" s="111">
        <f>SUMIFS('Balanta Ianuarie'!$D$22:$D$60,'Balanta Ianuarie'!$A$22:$A$60,$A38,'Balanta Ianuarie'!$B$22:$B$60,$B38)+SUMIFS('Balanta Ianuarie'!$E$22:$E$60,'Balanta Ianuarie'!$A$22:$A$60,$A38,'Balanta Ianuarie'!$B$22:$B$60,$B38)</f>
        <v>0</v>
      </c>
      <c r="D38" s="111">
        <f>SUMIFS('Balanta Februarie'!$D$22:$D$60,'Balanta Februarie'!$A$22:$A$60,$A38,'Balanta Februarie'!$B$22:$B$60,$B38)+SUMIFS('Balanta Februarie'!$E$22:$E$60,'Balanta Februarie'!$A$22:$A$60,$A38,'Balanta Februarie'!$B$22:$B$60,$B38)</f>
        <v>0</v>
      </c>
      <c r="E38" s="111">
        <f>SUMIFS('Balanta Martie'!$D$22:$D$60,'Balanta Martie'!$A$22:$A$60,$A38,'Balanta Martie'!$B$22:$B$60,$B38)+SUMIFS('Balanta Martie'!$E$22:$E$60,'Balanta Martie'!$A$22:$A$60,$A38,'Balanta Martie'!$B$22:$B$60,$B38)</f>
        <v>0</v>
      </c>
      <c r="F38" s="111">
        <f>SUMIFS('Balanta Aprilie'!$D$22:$D$60,'Balanta Aprilie'!$A$22:$A$60,$A38,'Balanta Aprilie'!$B$22:$B$60,$B38)+SUMIFS('Balanta Aprilie'!$E$22:$E$60,'Balanta Aprilie'!$A$22:$A$60,$A38,'Balanta Aprilie'!$B$22:$B$60,$B38)</f>
        <v>0</v>
      </c>
      <c r="G38" s="111">
        <f>SUMIFS('Balanta Mai'!$D$22:$D$60,'Balanta Mai'!$A$22:$A$60,$A38,'Balanta Mai'!$B$22:$B$60,$B38)+SUMIFS('Balanta Mai'!$E$22:$E$60,'Balanta Mai'!$A$22:$A$60,$A38,'Balanta Mai'!$B$22:$B$60,$B38)</f>
        <v>0</v>
      </c>
      <c r="H38" s="111">
        <f>SUMIFS('Balanta Iunie'!$D$22:$D$60,'Balanta Iunie'!$A$22:$A$60,$A38,'Balanta Iunie'!$B$22:$B$60,$B38)+SUMIFS('Balanta Iunie'!$E$22:$E$60,'Balanta Iunie'!$A$22:$A$60,$A38,'Balanta Iunie'!$B$22:$B$60,$B38)</f>
        <v>0</v>
      </c>
      <c r="I38" s="111">
        <f>SUMIFS('Balanta Iulie'!$D$22:$D$60,'Balanta Iulie'!$A$22:$A$60,$A38,'Balanta Iulie'!$B$22:$B$60,$B38)+SUMIFS('Balanta Iulie'!$E$22:$E$60,'Balanta Iulie'!$A$22:$A$60,$A38,'Balanta Iulie'!$B$22:$B$60,$B38)</f>
        <v>0</v>
      </c>
      <c r="J38" s="111">
        <f>SUMIFS('Balanta August'!$D$22:$D$60,'Balanta August'!$A$22:$A$60,$A38,'Balanta August'!$B$22:$B$60,$B38)+SUMIFS('Balanta August'!$E$22:$E$60,'Balanta August'!$A$22:$A$60,$A38,'Balanta August'!$B$22:$B$60,$B38)</f>
        <v>0</v>
      </c>
      <c r="K38" s="111">
        <f>SUMIFS('Balanta Septembrie'!$D$22:$D$60,'Balanta Septembrie'!$A$22:$A$60,$A38,'Balanta Septembrie'!$B$22:$B$60,$B38)+SUMIFS('Balanta Septembrie'!$E$22:$E$60,'Balanta Septembrie'!$A$22:$A$60,$A38,'Balanta Septembrie'!$B$22:$B$60,$B38)</f>
        <v>0</v>
      </c>
      <c r="L38" s="111">
        <f>SUMIFS('Balanta Octombrie'!$D$22:$D$60,'Balanta Octombrie'!$A$22:$A$60,$A38,'Balanta Octombrie'!$B$22:$B$60,$B38)+SUMIFS('Balanta Octombrie'!$E$22:$E$60,'Balanta Octombrie'!$A$22:$A$60,$A38,'Balanta Octombrie'!$B$22:$B$60,$B38)</f>
        <v>0</v>
      </c>
      <c r="M38" s="111">
        <f>SUMIFS('Balanta Noiembrie'!$D$22:$D$60,'Balanta Noiembrie'!$A$22:$A$60,$A38,'Balanta Noiembrie'!$B$22:$B$60,$B38)+SUMIFS('Balanta Noiembrie'!$E$22:$E$60,'Balanta Noiembrie'!$A$22:$A$60,$A38,'Balanta Noiembrie'!$B$22:$B$60,$B38)</f>
        <v>0</v>
      </c>
      <c r="N38" s="111">
        <f>SUMIFS('Balanta Decembrie'!$D$22:$D$60,'Balanta Decembrie'!$A$22:$A$60,$A38,'Balanta Decembrie'!$B$22:$B$60,$B38)+SUMIFS('Balanta Decembrie'!$E$22:$E$60,'Balanta Decembrie'!$A$22:$A$60,$A38,'Balanta Decembrie'!$B$22:$B$60,$B38)</f>
        <v>0</v>
      </c>
      <c r="O38" s="127">
        <f t="shared" si="4"/>
        <v>0</v>
      </c>
      <c r="P38" s="152" t="str">
        <f>IF('Raport Lunar'!$C$3="","",HLOOKUP('Raport Lunar'!$C$3,$A$10:$N$50,Q37,0))</f>
        <v/>
      </c>
      <c r="Q38">
        <v>29</v>
      </c>
    </row>
    <row r="39" spans="1:17">
      <c r="A39" s="107" t="s">
        <v>43</v>
      </c>
      <c r="B39" s="90" t="s">
        <v>1</v>
      </c>
      <c r="C39" s="111">
        <f>SUMIFS('Balanta Ianuarie'!$D$22:$D$60,'Balanta Ianuarie'!$A$22:$A$60,$A39,'Balanta Ianuarie'!$B$22:$B$60,$B39)+SUMIFS('Balanta Ianuarie'!$E$22:$E$60,'Balanta Ianuarie'!$A$22:$A$60,$A39,'Balanta Ianuarie'!$B$22:$B$60,$B39)</f>
        <v>0</v>
      </c>
      <c r="D39" s="111">
        <f>SUMIFS('Balanta Februarie'!$D$22:$D$60,'Balanta Februarie'!$A$22:$A$60,$A39,'Balanta Februarie'!$B$22:$B$60,$B39)+SUMIFS('Balanta Februarie'!$E$22:$E$60,'Balanta Februarie'!$A$22:$A$60,$A39,'Balanta Februarie'!$B$22:$B$60,$B39)</f>
        <v>0</v>
      </c>
      <c r="E39" s="111">
        <f>SUMIFS('Balanta Martie'!$D$22:$D$60,'Balanta Martie'!$A$22:$A$60,$A39,'Balanta Martie'!$B$22:$B$60,$B39)+SUMIFS('Balanta Martie'!$E$22:$E$60,'Balanta Martie'!$A$22:$A$60,$A39,'Balanta Martie'!$B$22:$B$60,$B39)</f>
        <v>0</v>
      </c>
      <c r="F39" s="111">
        <f>SUMIFS('Balanta Aprilie'!$D$22:$D$60,'Balanta Aprilie'!$A$22:$A$60,$A39,'Balanta Aprilie'!$B$22:$B$60,$B39)+SUMIFS('Balanta Aprilie'!$E$22:$E$60,'Balanta Aprilie'!$A$22:$A$60,$A39,'Balanta Aprilie'!$B$22:$B$60,$B39)</f>
        <v>0</v>
      </c>
      <c r="G39" s="111">
        <f>SUMIFS('Balanta Mai'!$D$22:$D$60,'Balanta Mai'!$A$22:$A$60,$A39,'Balanta Mai'!$B$22:$B$60,$B39)+SUMIFS('Balanta Mai'!$E$22:$E$60,'Balanta Mai'!$A$22:$A$60,$A39,'Balanta Mai'!$B$22:$B$60,$B39)</f>
        <v>0</v>
      </c>
      <c r="H39" s="111">
        <f>SUMIFS('Balanta Iunie'!$D$22:$D$60,'Balanta Iunie'!$A$22:$A$60,$A39,'Balanta Iunie'!$B$22:$B$60,$B39)+SUMIFS('Balanta Iunie'!$E$22:$E$60,'Balanta Iunie'!$A$22:$A$60,$A39,'Balanta Iunie'!$B$22:$B$60,$B39)</f>
        <v>0</v>
      </c>
      <c r="I39" s="111">
        <f>SUMIFS('Balanta Iulie'!$D$22:$D$60,'Balanta Iulie'!$A$22:$A$60,$A39,'Balanta Iulie'!$B$22:$B$60,$B39)+SUMIFS('Balanta Iulie'!$E$22:$E$60,'Balanta Iulie'!$A$22:$A$60,$A39,'Balanta Iulie'!$B$22:$B$60,$B39)</f>
        <v>0</v>
      </c>
      <c r="J39" s="111">
        <f>SUMIFS('Balanta August'!$D$22:$D$60,'Balanta August'!$A$22:$A$60,$A39,'Balanta August'!$B$22:$B$60,$B39)+SUMIFS('Balanta August'!$E$22:$E$60,'Balanta August'!$A$22:$A$60,$A39,'Balanta August'!$B$22:$B$60,$B39)</f>
        <v>0</v>
      </c>
      <c r="K39" s="111">
        <f>SUMIFS('Balanta Septembrie'!$D$22:$D$60,'Balanta Septembrie'!$A$22:$A$60,$A39,'Balanta Septembrie'!$B$22:$B$60,$B39)+SUMIFS('Balanta Septembrie'!$E$22:$E$60,'Balanta Septembrie'!$A$22:$A$60,$A39,'Balanta Septembrie'!$B$22:$B$60,$B39)</f>
        <v>0</v>
      </c>
      <c r="L39" s="111">
        <f>SUMIFS('Balanta Octombrie'!$D$22:$D$60,'Balanta Octombrie'!$A$22:$A$60,$A39,'Balanta Octombrie'!$B$22:$B$60,$B39)+SUMIFS('Balanta Octombrie'!$E$22:$E$60,'Balanta Octombrie'!$A$22:$A$60,$A39,'Balanta Octombrie'!$B$22:$B$60,$B39)</f>
        <v>0</v>
      </c>
      <c r="M39" s="111">
        <f>SUMIFS('Balanta Noiembrie'!$D$22:$D$60,'Balanta Noiembrie'!$A$22:$A$60,$A39,'Balanta Noiembrie'!$B$22:$B$60,$B39)+SUMIFS('Balanta Noiembrie'!$E$22:$E$60,'Balanta Noiembrie'!$A$22:$A$60,$A39,'Balanta Noiembrie'!$B$22:$B$60,$B39)</f>
        <v>0</v>
      </c>
      <c r="N39" s="111">
        <f>SUMIFS('Balanta Decembrie'!$D$22:$D$60,'Balanta Decembrie'!$A$22:$A$60,$A39,'Balanta Decembrie'!$B$22:$B$60,$B39)+SUMIFS('Balanta Decembrie'!$E$22:$E$60,'Balanta Decembrie'!$A$22:$A$60,$A39,'Balanta Decembrie'!$B$22:$B$60,$B39)</f>
        <v>0</v>
      </c>
      <c r="O39" s="127">
        <f t="shared" si="4"/>
        <v>0</v>
      </c>
      <c r="P39" s="152" t="str">
        <f>IF('Raport Lunar'!$C$3="","",HLOOKUP('Raport Lunar'!$C$3,$A$10:$N$50,Q38,0))</f>
        <v/>
      </c>
      <c r="Q39">
        <v>30</v>
      </c>
    </row>
    <row r="40" spans="1:17">
      <c r="A40" s="107" t="s">
        <v>43</v>
      </c>
      <c r="B40" s="90" t="s">
        <v>33</v>
      </c>
      <c r="C40" s="111">
        <f>SUMIFS('Balanta Ianuarie'!$D$22:$D$60,'Balanta Ianuarie'!$A$22:$A$60,$A40,'Balanta Ianuarie'!$B$22:$B$60,$B40)+SUMIFS('Balanta Ianuarie'!$E$22:$E$60,'Balanta Ianuarie'!$A$22:$A$60,$A40,'Balanta Ianuarie'!$B$22:$B$60,$B40)</f>
        <v>0</v>
      </c>
      <c r="D40" s="111">
        <f>SUMIFS('Balanta Februarie'!$D$22:$D$60,'Balanta Februarie'!$A$22:$A$60,$A40,'Balanta Februarie'!$B$22:$B$60,$B40)+SUMIFS('Balanta Februarie'!$E$22:$E$60,'Balanta Februarie'!$A$22:$A$60,$A40,'Balanta Februarie'!$B$22:$B$60,$B40)</f>
        <v>0</v>
      </c>
      <c r="E40" s="111">
        <f>SUMIFS('Balanta Martie'!$D$22:$D$60,'Balanta Martie'!$A$22:$A$60,$A40,'Balanta Martie'!$B$22:$B$60,$B40)+SUMIFS('Balanta Martie'!$E$22:$E$60,'Balanta Martie'!$A$22:$A$60,$A40,'Balanta Martie'!$B$22:$B$60,$B40)</f>
        <v>0</v>
      </c>
      <c r="F40" s="111">
        <f>SUMIFS('Balanta Aprilie'!$D$22:$D$60,'Balanta Aprilie'!$A$22:$A$60,$A40,'Balanta Aprilie'!$B$22:$B$60,$B40)+SUMIFS('Balanta Aprilie'!$E$22:$E$60,'Balanta Aprilie'!$A$22:$A$60,$A40,'Balanta Aprilie'!$B$22:$B$60,$B40)</f>
        <v>0</v>
      </c>
      <c r="G40" s="111">
        <f>SUMIFS('Balanta Mai'!$D$22:$D$60,'Balanta Mai'!$A$22:$A$60,$A40,'Balanta Mai'!$B$22:$B$60,$B40)+SUMIFS('Balanta Mai'!$E$22:$E$60,'Balanta Mai'!$A$22:$A$60,$A40,'Balanta Mai'!$B$22:$B$60,$B40)</f>
        <v>0</v>
      </c>
      <c r="H40" s="111">
        <f>SUMIFS('Balanta Iunie'!$D$22:$D$60,'Balanta Iunie'!$A$22:$A$60,$A40,'Balanta Iunie'!$B$22:$B$60,$B40)+SUMIFS('Balanta Iunie'!$E$22:$E$60,'Balanta Iunie'!$A$22:$A$60,$A40,'Balanta Iunie'!$B$22:$B$60,$B40)</f>
        <v>0</v>
      </c>
      <c r="I40" s="111">
        <f>SUMIFS('Balanta Iulie'!$D$22:$D$60,'Balanta Iulie'!$A$22:$A$60,$A40,'Balanta Iulie'!$B$22:$B$60,$B40)+SUMIFS('Balanta Iulie'!$E$22:$E$60,'Balanta Iulie'!$A$22:$A$60,$A40,'Balanta Iulie'!$B$22:$B$60,$B40)</f>
        <v>0</v>
      </c>
      <c r="J40" s="111">
        <f>SUMIFS('Balanta August'!$D$22:$D$60,'Balanta August'!$A$22:$A$60,$A40,'Balanta August'!$B$22:$B$60,$B40)+SUMIFS('Balanta August'!$E$22:$E$60,'Balanta August'!$A$22:$A$60,$A40,'Balanta August'!$B$22:$B$60,$B40)</f>
        <v>0</v>
      </c>
      <c r="K40" s="111">
        <f>SUMIFS('Balanta Septembrie'!$D$22:$D$60,'Balanta Septembrie'!$A$22:$A$60,$A40,'Balanta Septembrie'!$B$22:$B$60,$B40)+SUMIFS('Balanta Septembrie'!$E$22:$E$60,'Balanta Septembrie'!$A$22:$A$60,$A40,'Balanta Septembrie'!$B$22:$B$60,$B40)</f>
        <v>0</v>
      </c>
      <c r="L40" s="111">
        <f>SUMIFS('Balanta Octombrie'!$D$22:$D$60,'Balanta Octombrie'!$A$22:$A$60,$A40,'Balanta Octombrie'!$B$22:$B$60,$B40)+SUMIFS('Balanta Octombrie'!$E$22:$E$60,'Balanta Octombrie'!$A$22:$A$60,$A40,'Balanta Octombrie'!$B$22:$B$60,$B40)</f>
        <v>0</v>
      </c>
      <c r="M40" s="111">
        <f>SUMIFS('Balanta Noiembrie'!$D$22:$D$60,'Balanta Noiembrie'!$A$22:$A$60,$A40,'Balanta Noiembrie'!$B$22:$B$60,$B40)+SUMIFS('Balanta Noiembrie'!$E$22:$E$60,'Balanta Noiembrie'!$A$22:$A$60,$A40,'Balanta Noiembrie'!$B$22:$B$60,$B40)</f>
        <v>0</v>
      </c>
      <c r="N40" s="111">
        <f>SUMIFS('Balanta Decembrie'!$D$22:$D$60,'Balanta Decembrie'!$A$22:$A$60,$A40,'Balanta Decembrie'!$B$22:$B$60,$B40)+SUMIFS('Balanta Decembrie'!$E$22:$E$60,'Balanta Decembrie'!$A$22:$A$60,$A40,'Balanta Decembrie'!$B$22:$B$60,$B40)</f>
        <v>0</v>
      </c>
      <c r="O40" s="127">
        <f t="shared" si="4"/>
        <v>0</v>
      </c>
      <c r="P40" s="152" t="str">
        <f>IF('Raport Lunar'!$C$3="","",HLOOKUP('Raport Lunar'!$C$3,$A$10:$N$50,Q39,0))</f>
        <v/>
      </c>
      <c r="Q40">
        <v>31</v>
      </c>
    </row>
    <row r="41" spans="1:17">
      <c r="A41" s="107" t="s">
        <v>43</v>
      </c>
      <c r="B41" s="90" t="s">
        <v>44</v>
      </c>
      <c r="C41" s="111">
        <f>SUMIFS('Balanta Ianuarie'!$D$22:$D$60,'Balanta Ianuarie'!$A$22:$A$60,$A41,'Balanta Ianuarie'!$B$22:$B$60,$B41)+SUMIFS('Balanta Ianuarie'!$E$22:$E$60,'Balanta Ianuarie'!$A$22:$A$60,$A41,'Balanta Ianuarie'!$B$22:$B$60,$B41)</f>
        <v>0</v>
      </c>
      <c r="D41" s="111">
        <f>SUMIFS('Balanta Februarie'!$D$22:$D$60,'Balanta Februarie'!$A$22:$A$60,$A41,'Balanta Februarie'!$B$22:$B$60,$B41)+SUMIFS('Balanta Februarie'!$E$22:$E$60,'Balanta Februarie'!$A$22:$A$60,$A41,'Balanta Februarie'!$B$22:$B$60,$B41)</f>
        <v>0</v>
      </c>
      <c r="E41" s="111">
        <f>SUMIFS('Balanta Martie'!$D$22:$D$60,'Balanta Martie'!$A$22:$A$60,$A41,'Balanta Martie'!$B$22:$B$60,$B41)+SUMIFS('Balanta Martie'!$E$22:$E$60,'Balanta Martie'!$A$22:$A$60,$A41,'Balanta Martie'!$B$22:$B$60,$B41)</f>
        <v>0</v>
      </c>
      <c r="F41" s="111">
        <f>SUMIFS('Balanta Aprilie'!$D$22:$D$60,'Balanta Aprilie'!$A$22:$A$60,$A41,'Balanta Aprilie'!$B$22:$B$60,$B41)+SUMIFS('Balanta Aprilie'!$E$22:$E$60,'Balanta Aprilie'!$A$22:$A$60,$A41,'Balanta Aprilie'!$B$22:$B$60,$B41)</f>
        <v>0</v>
      </c>
      <c r="G41" s="111">
        <f>SUMIFS('Balanta Mai'!$D$22:$D$60,'Balanta Mai'!$A$22:$A$60,$A41,'Balanta Mai'!$B$22:$B$60,$B41)+SUMIFS('Balanta Mai'!$E$22:$E$60,'Balanta Mai'!$A$22:$A$60,$A41,'Balanta Mai'!$B$22:$B$60,$B41)</f>
        <v>0</v>
      </c>
      <c r="H41" s="111">
        <f>SUMIFS('Balanta Iunie'!$D$22:$D$60,'Balanta Iunie'!$A$22:$A$60,$A41,'Balanta Iunie'!$B$22:$B$60,$B41)+SUMIFS('Balanta Iunie'!$E$22:$E$60,'Balanta Iunie'!$A$22:$A$60,$A41,'Balanta Iunie'!$B$22:$B$60,$B41)</f>
        <v>0</v>
      </c>
      <c r="I41" s="111">
        <f>SUMIFS('Balanta Iulie'!$D$22:$D$60,'Balanta Iulie'!$A$22:$A$60,$A41,'Balanta Iulie'!$B$22:$B$60,$B41)+SUMIFS('Balanta Iulie'!$E$22:$E$60,'Balanta Iulie'!$A$22:$A$60,$A41,'Balanta Iulie'!$B$22:$B$60,$B41)</f>
        <v>0</v>
      </c>
      <c r="J41" s="111">
        <f>SUMIFS('Balanta August'!$D$22:$D$60,'Balanta August'!$A$22:$A$60,$A41,'Balanta August'!$B$22:$B$60,$B41)+SUMIFS('Balanta August'!$E$22:$E$60,'Balanta August'!$A$22:$A$60,$A41,'Balanta August'!$B$22:$B$60,$B41)</f>
        <v>0</v>
      </c>
      <c r="K41" s="111">
        <f>SUMIFS('Balanta Septembrie'!$D$22:$D$60,'Balanta Septembrie'!$A$22:$A$60,$A41,'Balanta Septembrie'!$B$22:$B$60,$B41)+SUMIFS('Balanta Septembrie'!$E$22:$E$60,'Balanta Septembrie'!$A$22:$A$60,$A41,'Balanta Septembrie'!$B$22:$B$60,$B41)</f>
        <v>0</v>
      </c>
      <c r="L41" s="111">
        <f>SUMIFS('Balanta Octombrie'!$D$22:$D$60,'Balanta Octombrie'!$A$22:$A$60,$A41,'Balanta Octombrie'!$B$22:$B$60,$B41)+SUMIFS('Balanta Octombrie'!$E$22:$E$60,'Balanta Octombrie'!$A$22:$A$60,$A41,'Balanta Octombrie'!$B$22:$B$60,$B41)</f>
        <v>0</v>
      </c>
      <c r="M41" s="111">
        <f>SUMIFS('Balanta Noiembrie'!$D$22:$D$60,'Balanta Noiembrie'!$A$22:$A$60,$A41,'Balanta Noiembrie'!$B$22:$B$60,$B41)+SUMIFS('Balanta Noiembrie'!$E$22:$E$60,'Balanta Noiembrie'!$A$22:$A$60,$A41,'Balanta Noiembrie'!$B$22:$B$60,$B41)</f>
        <v>0</v>
      </c>
      <c r="N41" s="111">
        <f>SUMIFS('Balanta Decembrie'!$D$22:$D$60,'Balanta Decembrie'!$A$22:$A$60,$A41,'Balanta Decembrie'!$B$22:$B$60,$B41)+SUMIFS('Balanta Decembrie'!$E$22:$E$60,'Balanta Decembrie'!$A$22:$A$60,$A41,'Balanta Decembrie'!$B$22:$B$60,$B41)</f>
        <v>0</v>
      </c>
      <c r="O41" s="127">
        <f t="shared" si="4"/>
        <v>0</v>
      </c>
      <c r="P41" s="152" t="str">
        <f>IF('Raport Lunar'!$C$3="","",HLOOKUP('Raport Lunar'!$C$3,$A$10:$N$50,Q40,0))</f>
        <v/>
      </c>
      <c r="Q41">
        <v>32</v>
      </c>
    </row>
    <row r="42" spans="1:17">
      <c r="A42" s="107" t="s">
        <v>43</v>
      </c>
      <c r="B42" s="90" t="s">
        <v>21</v>
      </c>
      <c r="C42" s="111">
        <f>SUMIFS('Balanta Ianuarie'!$D$22:$D$60,'Balanta Ianuarie'!$A$22:$A$60,$A42,'Balanta Ianuarie'!$B$22:$B$60,$B42)+SUMIFS('Balanta Ianuarie'!$E$22:$E$60,'Balanta Ianuarie'!$A$22:$A$60,$A42,'Balanta Ianuarie'!$B$22:$B$60,$B42)</f>
        <v>0</v>
      </c>
      <c r="D42" s="111">
        <f>SUMIFS('Balanta Februarie'!$D$22:$D$60,'Balanta Februarie'!$A$22:$A$60,$A42,'Balanta Februarie'!$B$22:$B$60,$B42)+SUMIFS('Balanta Februarie'!$E$22:$E$60,'Balanta Februarie'!$A$22:$A$60,$A42,'Balanta Februarie'!$B$22:$B$60,$B42)</f>
        <v>0</v>
      </c>
      <c r="E42" s="111">
        <f>SUMIFS('Balanta Martie'!$D$22:$D$60,'Balanta Martie'!$A$22:$A$60,$A42,'Balanta Martie'!$B$22:$B$60,$B42)+SUMIFS('Balanta Martie'!$E$22:$E$60,'Balanta Martie'!$A$22:$A$60,$A42,'Balanta Martie'!$B$22:$B$60,$B42)</f>
        <v>0</v>
      </c>
      <c r="F42" s="111">
        <f>SUMIFS('Balanta Aprilie'!$D$22:$D$60,'Balanta Aprilie'!$A$22:$A$60,$A42,'Balanta Aprilie'!$B$22:$B$60,$B42)+SUMIFS('Balanta Aprilie'!$E$22:$E$60,'Balanta Aprilie'!$A$22:$A$60,$A42,'Balanta Aprilie'!$B$22:$B$60,$B42)</f>
        <v>0</v>
      </c>
      <c r="G42" s="111">
        <f>SUMIFS('Balanta Mai'!$D$22:$D$60,'Balanta Mai'!$A$22:$A$60,$A42,'Balanta Mai'!$B$22:$B$60,$B42)+SUMIFS('Balanta Mai'!$E$22:$E$60,'Balanta Mai'!$A$22:$A$60,$A42,'Balanta Mai'!$B$22:$B$60,$B42)</f>
        <v>0</v>
      </c>
      <c r="H42" s="111">
        <f>SUMIFS('Balanta Iunie'!$D$22:$D$60,'Balanta Iunie'!$A$22:$A$60,$A42,'Balanta Iunie'!$B$22:$B$60,$B42)+SUMIFS('Balanta Iunie'!$E$22:$E$60,'Balanta Iunie'!$A$22:$A$60,$A42,'Balanta Iunie'!$B$22:$B$60,$B42)</f>
        <v>0</v>
      </c>
      <c r="I42" s="111">
        <f>SUMIFS('Balanta Iulie'!$D$22:$D$60,'Balanta Iulie'!$A$22:$A$60,$A42,'Balanta Iulie'!$B$22:$B$60,$B42)+SUMIFS('Balanta Iulie'!$E$22:$E$60,'Balanta Iulie'!$A$22:$A$60,$A42,'Balanta Iulie'!$B$22:$B$60,$B42)</f>
        <v>0</v>
      </c>
      <c r="J42" s="111">
        <f>SUMIFS('Balanta August'!$D$22:$D$60,'Balanta August'!$A$22:$A$60,$A42,'Balanta August'!$B$22:$B$60,$B42)+SUMIFS('Balanta August'!$E$22:$E$60,'Balanta August'!$A$22:$A$60,$A42,'Balanta August'!$B$22:$B$60,$B42)</f>
        <v>0</v>
      </c>
      <c r="K42" s="111">
        <f>SUMIFS('Balanta Septembrie'!$D$22:$D$60,'Balanta Septembrie'!$A$22:$A$60,$A42,'Balanta Septembrie'!$B$22:$B$60,$B42)+SUMIFS('Balanta Septembrie'!$E$22:$E$60,'Balanta Septembrie'!$A$22:$A$60,$A42,'Balanta Septembrie'!$B$22:$B$60,$B42)</f>
        <v>0</v>
      </c>
      <c r="L42" s="111">
        <f>SUMIFS('Balanta Octombrie'!$D$22:$D$60,'Balanta Octombrie'!$A$22:$A$60,$A42,'Balanta Octombrie'!$B$22:$B$60,$B42)+SUMIFS('Balanta Octombrie'!$E$22:$E$60,'Balanta Octombrie'!$A$22:$A$60,$A42,'Balanta Octombrie'!$B$22:$B$60,$B42)</f>
        <v>0</v>
      </c>
      <c r="M42" s="111">
        <f>SUMIFS('Balanta Noiembrie'!$D$22:$D$60,'Balanta Noiembrie'!$A$22:$A$60,$A42,'Balanta Noiembrie'!$B$22:$B$60,$B42)+SUMIFS('Balanta Noiembrie'!$E$22:$E$60,'Balanta Noiembrie'!$A$22:$A$60,$A42,'Balanta Noiembrie'!$B$22:$B$60,$B42)</f>
        <v>0</v>
      </c>
      <c r="N42" s="111">
        <f>SUMIFS('Balanta Decembrie'!$D$22:$D$60,'Balanta Decembrie'!$A$22:$A$60,$A42,'Balanta Decembrie'!$B$22:$B$60,$B42)+SUMIFS('Balanta Decembrie'!$E$22:$E$60,'Balanta Decembrie'!$A$22:$A$60,$A42,'Balanta Decembrie'!$B$22:$B$60,$B42)</f>
        <v>0</v>
      </c>
      <c r="O42" s="127">
        <f t="shared" si="4"/>
        <v>0</v>
      </c>
      <c r="P42" s="152" t="str">
        <f>IF('Raport Lunar'!$C$3="","",HLOOKUP('Raport Lunar'!$C$3,$A$10:$N$50,Q41,0))</f>
        <v/>
      </c>
      <c r="Q42">
        <v>33</v>
      </c>
    </row>
    <row r="43" spans="1:17">
      <c r="A43" s="107" t="s">
        <v>35</v>
      </c>
      <c r="B43" s="88" t="s">
        <v>36</v>
      </c>
      <c r="C43" s="111">
        <f>SUMIFS('Balanta Ianuarie'!$D$22:$D$60,'Balanta Ianuarie'!$A$22:$A$60,$A43,'Balanta Ianuarie'!$B$22:$B$60,$B43)+SUMIFS('Balanta Ianuarie'!$E$22:$E$60,'Balanta Ianuarie'!$A$22:$A$60,$A43,'Balanta Ianuarie'!$B$22:$B$60,$B43)</f>
        <v>0</v>
      </c>
      <c r="D43" s="111">
        <f>SUMIFS('Balanta Februarie'!$D$22:$D$60,'Balanta Februarie'!$A$22:$A$60,$A43,'Balanta Februarie'!$B$22:$B$60,$B43)+SUMIFS('Balanta Februarie'!$E$22:$E$60,'Balanta Februarie'!$A$22:$A$60,$A43,'Balanta Februarie'!$B$22:$B$60,$B43)</f>
        <v>0</v>
      </c>
      <c r="E43" s="111">
        <f>SUMIFS('Balanta Martie'!$D$22:$D$60,'Balanta Martie'!$A$22:$A$60,$A43,'Balanta Martie'!$B$22:$B$60,$B43)+SUMIFS('Balanta Martie'!$E$22:$E$60,'Balanta Martie'!$A$22:$A$60,$A43,'Balanta Martie'!$B$22:$B$60,$B43)</f>
        <v>0</v>
      </c>
      <c r="F43" s="111">
        <f>SUMIFS('Balanta Aprilie'!$D$22:$D$60,'Balanta Aprilie'!$A$22:$A$60,$A43,'Balanta Aprilie'!$B$22:$B$60,$B43)+SUMIFS('Balanta Aprilie'!$E$22:$E$60,'Balanta Aprilie'!$A$22:$A$60,$A43,'Balanta Aprilie'!$B$22:$B$60,$B43)</f>
        <v>0</v>
      </c>
      <c r="G43" s="111">
        <f>SUMIFS('Balanta Mai'!$D$22:$D$60,'Balanta Mai'!$A$22:$A$60,$A43,'Balanta Mai'!$B$22:$B$60,$B43)+SUMIFS('Balanta Mai'!$E$22:$E$60,'Balanta Mai'!$A$22:$A$60,$A43,'Balanta Mai'!$B$22:$B$60,$B43)</f>
        <v>0</v>
      </c>
      <c r="H43" s="111">
        <f>SUMIFS('Balanta Iunie'!$D$22:$D$60,'Balanta Iunie'!$A$22:$A$60,$A43,'Balanta Iunie'!$B$22:$B$60,$B43)+SUMIFS('Balanta Iunie'!$E$22:$E$60,'Balanta Iunie'!$A$22:$A$60,$A43,'Balanta Iunie'!$B$22:$B$60,$B43)</f>
        <v>0</v>
      </c>
      <c r="I43" s="111">
        <f>SUMIFS('Balanta Iulie'!$D$22:$D$60,'Balanta Iulie'!$A$22:$A$60,$A43,'Balanta Iulie'!$B$22:$B$60,$B43)+SUMIFS('Balanta Iulie'!$E$22:$E$60,'Balanta Iulie'!$A$22:$A$60,$A43,'Balanta Iulie'!$B$22:$B$60,$B43)</f>
        <v>0</v>
      </c>
      <c r="J43" s="111">
        <f>SUMIFS('Balanta August'!$D$22:$D$60,'Balanta August'!$A$22:$A$60,$A43,'Balanta August'!$B$22:$B$60,$B43)+SUMIFS('Balanta August'!$E$22:$E$60,'Balanta August'!$A$22:$A$60,$A43,'Balanta August'!$B$22:$B$60,$B43)</f>
        <v>0</v>
      </c>
      <c r="K43" s="111">
        <f>SUMIFS('Balanta Septembrie'!$D$22:$D$60,'Balanta Septembrie'!$A$22:$A$60,$A43,'Balanta Septembrie'!$B$22:$B$60,$B43)+SUMIFS('Balanta Septembrie'!$E$22:$E$60,'Balanta Septembrie'!$A$22:$A$60,$A43,'Balanta Septembrie'!$B$22:$B$60,$B43)</f>
        <v>0</v>
      </c>
      <c r="L43" s="111">
        <f>SUMIFS('Balanta Octombrie'!$D$22:$D$60,'Balanta Octombrie'!$A$22:$A$60,$A43,'Balanta Octombrie'!$B$22:$B$60,$B43)+SUMIFS('Balanta Octombrie'!$E$22:$E$60,'Balanta Octombrie'!$A$22:$A$60,$A43,'Balanta Octombrie'!$B$22:$B$60,$B43)</f>
        <v>0</v>
      </c>
      <c r="M43" s="111">
        <f>SUMIFS('Balanta Noiembrie'!$D$22:$D$60,'Balanta Noiembrie'!$A$22:$A$60,$A43,'Balanta Noiembrie'!$B$22:$B$60,$B43)+SUMIFS('Balanta Noiembrie'!$E$22:$E$60,'Balanta Noiembrie'!$A$22:$A$60,$A43,'Balanta Noiembrie'!$B$22:$B$60,$B43)</f>
        <v>0</v>
      </c>
      <c r="N43" s="111">
        <f>SUMIFS('Balanta Decembrie'!$D$22:$D$60,'Balanta Decembrie'!$A$22:$A$60,$A43,'Balanta Decembrie'!$B$22:$B$60,$B43)+SUMIFS('Balanta Decembrie'!$E$22:$E$60,'Balanta Decembrie'!$A$22:$A$60,$A43,'Balanta Decembrie'!$B$22:$B$60,$B43)</f>
        <v>0</v>
      </c>
      <c r="O43" s="127">
        <f t="shared" si="4"/>
        <v>0</v>
      </c>
      <c r="P43" s="152" t="str">
        <f>IF('Raport Lunar'!$C$3="","",HLOOKUP('Raport Lunar'!$C$3,$A$10:$N$50,Q42,0))</f>
        <v/>
      </c>
      <c r="Q43">
        <v>34</v>
      </c>
    </row>
    <row r="44" spans="1:17">
      <c r="A44" s="107" t="s">
        <v>35</v>
      </c>
      <c r="B44" s="88" t="s">
        <v>37</v>
      </c>
      <c r="C44" s="111">
        <f>SUMIFS('Balanta Ianuarie'!$D$22:$D$60,'Balanta Ianuarie'!$A$22:$A$60,$A44,'Balanta Ianuarie'!$B$22:$B$60,$B44)+SUMIFS('Balanta Ianuarie'!$E$22:$E$60,'Balanta Ianuarie'!$A$22:$A$60,$A44,'Balanta Ianuarie'!$B$22:$B$60,$B44)</f>
        <v>0</v>
      </c>
      <c r="D44" s="111">
        <f>SUMIFS('Balanta Februarie'!$D$22:$D$60,'Balanta Februarie'!$A$22:$A$60,$A44,'Balanta Februarie'!$B$22:$B$60,$B44)+SUMIFS('Balanta Februarie'!$E$22:$E$60,'Balanta Februarie'!$A$22:$A$60,$A44,'Balanta Februarie'!$B$22:$B$60,$B44)</f>
        <v>0</v>
      </c>
      <c r="E44" s="111">
        <f>SUMIFS('Balanta Martie'!$D$22:$D$60,'Balanta Martie'!$A$22:$A$60,$A44,'Balanta Martie'!$B$22:$B$60,$B44)+SUMIFS('Balanta Martie'!$E$22:$E$60,'Balanta Martie'!$A$22:$A$60,$A44,'Balanta Martie'!$B$22:$B$60,$B44)</f>
        <v>0</v>
      </c>
      <c r="F44" s="111">
        <f>SUMIFS('Balanta Aprilie'!$D$22:$D$60,'Balanta Aprilie'!$A$22:$A$60,$A44,'Balanta Aprilie'!$B$22:$B$60,$B44)+SUMIFS('Balanta Aprilie'!$E$22:$E$60,'Balanta Aprilie'!$A$22:$A$60,$A44,'Balanta Aprilie'!$B$22:$B$60,$B44)</f>
        <v>0</v>
      </c>
      <c r="G44" s="111">
        <f>SUMIFS('Balanta Mai'!$D$22:$D$60,'Balanta Mai'!$A$22:$A$60,$A44,'Balanta Mai'!$B$22:$B$60,$B44)+SUMIFS('Balanta Mai'!$E$22:$E$60,'Balanta Mai'!$A$22:$A$60,$A44,'Balanta Mai'!$B$22:$B$60,$B44)</f>
        <v>0</v>
      </c>
      <c r="H44" s="111">
        <f>SUMIFS('Balanta Iunie'!$D$22:$D$60,'Balanta Iunie'!$A$22:$A$60,$A44,'Balanta Iunie'!$B$22:$B$60,$B44)+SUMIFS('Balanta Iunie'!$E$22:$E$60,'Balanta Iunie'!$A$22:$A$60,$A44,'Balanta Iunie'!$B$22:$B$60,$B44)</f>
        <v>0</v>
      </c>
      <c r="I44" s="111">
        <f>SUMIFS('Balanta Iulie'!$D$22:$D$60,'Balanta Iulie'!$A$22:$A$60,$A44,'Balanta Iulie'!$B$22:$B$60,$B44)+SUMIFS('Balanta Iulie'!$E$22:$E$60,'Balanta Iulie'!$A$22:$A$60,$A44,'Balanta Iulie'!$B$22:$B$60,$B44)</f>
        <v>0</v>
      </c>
      <c r="J44" s="111">
        <f>SUMIFS('Balanta August'!$D$22:$D$60,'Balanta August'!$A$22:$A$60,$A44,'Balanta August'!$B$22:$B$60,$B44)+SUMIFS('Balanta August'!$E$22:$E$60,'Balanta August'!$A$22:$A$60,$A44,'Balanta August'!$B$22:$B$60,$B44)</f>
        <v>0</v>
      </c>
      <c r="K44" s="111">
        <f>SUMIFS('Balanta Septembrie'!$D$22:$D$60,'Balanta Septembrie'!$A$22:$A$60,$A44,'Balanta Septembrie'!$B$22:$B$60,$B44)+SUMIFS('Balanta Septembrie'!$E$22:$E$60,'Balanta Septembrie'!$A$22:$A$60,$A44,'Balanta Septembrie'!$B$22:$B$60,$B44)</f>
        <v>0</v>
      </c>
      <c r="L44" s="111">
        <f>SUMIFS('Balanta Octombrie'!$D$22:$D$60,'Balanta Octombrie'!$A$22:$A$60,$A44,'Balanta Octombrie'!$B$22:$B$60,$B44)+SUMIFS('Balanta Octombrie'!$E$22:$E$60,'Balanta Octombrie'!$A$22:$A$60,$A44,'Balanta Octombrie'!$B$22:$B$60,$B44)</f>
        <v>0</v>
      </c>
      <c r="M44" s="111">
        <f>SUMIFS('Balanta Noiembrie'!$D$22:$D$60,'Balanta Noiembrie'!$A$22:$A$60,$A44,'Balanta Noiembrie'!$B$22:$B$60,$B44)+SUMIFS('Balanta Noiembrie'!$E$22:$E$60,'Balanta Noiembrie'!$A$22:$A$60,$A44,'Balanta Noiembrie'!$B$22:$B$60,$B44)</f>
        <v>0</v>
      </c>
      <c r="N44" s="111">
        <f>SUMIFS('Balanta Decembrie'!$D$22:$D$60,'Balanta Decembrie'!$A$22:$A$60,$A44,'Balanta Decembrie'!$B$22:$B$60,$B44)+SUMIFS('Balanta Decembrie'!$E$22:$E$60,'Balanta Decembrie'!$A$22:$A$60,$A44,'Balanta Decembrie'!$B$22:$B$60,$B44)</f>
        <v>0</v>
      </c>
      <c r="O44" s="127">
        <f t="shared" si="4"/>
        <v>0</v>
      </c>
      <c r="P44" s="152" t="str">
        <f>IF('Raport Lunar'!$C$3="","",HLOOKUP('Raport Lunar'!$C$3,$A$10:$N$50,Q43,0))</f>
        <v/>
      </c>
      <c r="Q44">
        <v>35</v>
      </c>
    </row>
    <row r="45" spans="1:17">
      <c r="A45" s="107" t="s">
        <v>35</v>
      </c>
      <c r="B45" s="88" t="s">
        <v>21</v>
      </c>
      <c r="C45" s="111">
        <f>SUMIFS('Balanta Ianuarie'!$D$22:$D$60,'Balanta Ianuarie'!$A$22:$A$60,$A45,'Balanta Ianuarie'!$B$22:$B$60,$B45)+SUMIFS('Balanta Ianuarie'!$E$22:$E$60,'Balanta Ianuarie'!$A$22:$A$60,$A45,'Balanta Ianuarie'!$B$22:$B$60,$B45)</f>
        <v>0</v>
      </c>
      <c r="D45" s="111">
        <f>SUMIFS('Balanta Februarie'!$D$22:$D$60,'Balanta Februarie'!$A$22:$A$60,$A45,'Balanta Februarie'!$B$22:$B$60,$B45)+SUMIFS('Balanta Februarie'!$E$22:$E$60,'Balanta Februarie'!$A$22:$A$60,$A45,'Balanta Februarie'!$B$22:$B$60,$B45)</f>
        <v>0</v>
      </c>
      <c r="E45" s="111">
        <f>SUMIFS('Balanta Martie'!$D$22:$D$60,'Balanta Martie'!$A$22:$A$60,$A45,'Balanta Martie'!$B$22:$B$60,$B45)+SUMIFS('Balanta Martie'!$E$22:$E$60,'Balanta Martie'!$A$22:$A$60,$A45,'Balanta Martie'!$B$22:$B$60,$B45)</f>
        <v>0</v>
      </c>
      <c r="F45" s="111">
        <f>SUMIFS('Balanta Aprilie'!$D$22:$D$60,'Balanta Aprilie'!$A$22:$A$60,$A45,'Balanta Aprilie'!$B$22:$B$60,$B45)+SUMIFS('Balanta Aprilie'!$E$22:$E$60,'Balanta Aprilie'!$A$22:$A$60,$A45,'Balanta Aprilie'!$B$22:$B$60,$B45)</f>
        <v>0</v>
      </c>
      <c r="G45" s="111">
        <f>SUMIFS('Balanta Mai'!$D$22:$D$60,'Balanta Mai'!$A$22:$A$60,$A45,'Balanta Mai'!$B$22:$B$60,$B45)+SUMIFS('Balanta Mai'!$E$22:$E$60,'Balanta Mai'!$A$22:$A$60,$A45,'Balanta Mai'!$B$22:$B$60,$B45)</f>
        <v>0</v>
      </c>
      <c r="H45" s="111">
        <f>SUMIFS('Balanta Iunie'!$D$22:$D$60,'Balanta Iunie'!$A$22:$A$60,$A45,'Balanta Iunie'!$B$22:$B$60,$B45)+SUMIFS('Balanta Iunie'!$E$22:$E$60,'Balanta Iunie'!$A$22:$A$60,$A45,'Balanta Iunie'!$B$22:$B$60,$B45)</f>
        <v>0</v>
      </c>
      <c r="I45" s="111">
        <f>SUMIFS('Balanta Iulie'!$D$22:$D$60,'Balanta Iulie'!$A$22:$A$60,$A45,'Balanta Iulie'!$B$22:$B$60,$B45)+SUMIFS('Balanta Iulie'!$E$22:$E$60,'Balanta Iulie'!$A$22:$A$60,$A45,'Balanta Iulie'!$B$22:$B$60,$B45)</f>
        <v>0</v>
      </c>
      <c r="J45" s="111">
        <f>SUMIFS('Balanta August'!$D$22:$D$60,'Balanta August'!$A$22:$A$60,$A45,'Balanta August'!$B$22:$B$60,$B45)+SUMIFS('Balanta August'!$E$22:$E$60,'Balanta August'!$A$22:$A$60,$A45,'Balanta August'!$B$22:$B$60,$B45)</f>
        <v>0</v>
      </c>
      <c r="K45" s="111">
        <f>SUMIFS('Balanta Septembrie'!$D$22:$D$60,'Balanta Septembrie'!$A$22:$A$60,$A45,'Balanta Septembrie'!$B$22:$B$60,$B45)+SUMIFS('Balanta Septembrie'!$E$22:$E$60,'Balanta Septembrie'!$A$22:$A$60,$A45,'Balanta Septembrie'!$B$22:$B$60,$B45)</f>
        <v>0</v>
      </c>
      <c r="L45" s="111">
        <f>SUMIFS('Balanta Octombrie'!$D$22:$D$60,'Balanta Octombrie'!$A$22:$A$60,$A45,'Balanta Octombrie'!$B$22:$B$60,$B45)+SUMIFS('Balanta Octombrie'!$E$22:$E$60,'Balanta Octombrie'!$A$22:$A$60,$A45,'Balanta Octombrie'!$B$22:$B$60,$B45)</f>
        <v>0</v>
      </c>
      <c r="M45" s="111">
        <f>SUMIFS('Balanta Noiembrie'!$D$22:$D$60,'Balanta Noiembrie'!$A$22:$A$60,$A45,'Balanta Noiembrie'!$B$22:$B$60,$B45)+SUMIFS('Balanta Noiembrie'!$E$22:$E$60,'Balanta Noiembrie'!$A$22:$A$60,$A45,'Balanta Noiembrie'!$B$22:$B$60,$B45)</f>
        <v>0</v>
      </c>
      <c r="N45" s="111">
        <f>SUMIFS('Balanta Decembrie'!$D$22:$D$60,'Balanta Decembrie'!$A$22:$A$60,$A45,'Balanta Decembrie'!$B$22:$B$60,$B45)+SUMIFS('Balanta Decembrie'!$E$22:$E$60,'Balanta Decembrie'!$A$22:$A$60,$A45,'Balanta Decembrie'!$B$22:$B$60,$B45)</f>
        <v>0</v>
      </c>
      <c r="O45" s="127">
        <f t="shared" si="4"/>
        <v>0</v>
      </c>
      <c r="P45" s="152" t="str">
        <f>IF('Raport Lunar'!$C$3="","",HLOOKUP('Raport Lunar'!$C$3,$A$10:$N$50,Q44,0))</f>
        <v/>
      </c>
      <c r="Q45">
        <v>36</v>
      </c>
    </row>
    <row r="46" spans="1:17" ht="45">
      <c r="A46" s="107" t="s">
        <v>64</v>
      </c>
      <c r="B46" s="88" t="s">
        <v>138</v>
      </c>
      <c r="C46" s="111">
        <f>SUMIFS('Balanta Ianuarie'!$D$22:$D$60,'Balanta Ianuarie'!$A$22:$A$60,$A46,'Balanta Ianuarie'!$B$22:$B$60,$B46)+SUMIFS('Balanta Ianuarie'!$E$22:$E$60,'Balanta Ianuarie'!$A$22:$A$60,$A46,'Balanta Ianuarie'!$B$22:$B$60,$B46)</f>
        <v>0</v>
      </c>
      <c r="D46" s="111">
        <f>SUMIFS('Balanta Februarie'!$D$22:$D$60,'Balanta Februarie'!$A$22:$A$60,$A46,'Balanta Februarie'!$B$22:$B$60,$B46)+SUMIFS('Balanta Februarie'!$E$22:$E$60,'Balanta Februarie'!$A$22:$A$60,$A46,'Balanta Februarie'!$B$22:$B$60,$B46)</f>
        <v>0</v>
      </c>
      <c r="E46" s="111">
        <f>SUMIFS('Balanta Martie'!$D$22:$D$60,'Balanta Martie'!$A$22:$A$60,$A46,'Balanta Martie'!$B$22:$B$60,$B46)+SUMIFS('Balanta Martie'!$E$22:$E$60,'Balanta Martie'!$A$22:$A$60,$A46,'Balanta Martie'!$B$22:$B$60,$B46)</f>
        <v>0</v>
      </c>
      <c r="F46" s="111">
        <f>SUMIFS('Balanta Aprilie'!$D$22:$D$60,'Balanta Aprilie'!$A$22:$A$60,$A46,'Balanta Aprilie'!$B$22:$B$60,$B46)+SUMIFS('Balanta Aprilie'!$E$22:$E$60,'Balanta Aprilie'!$A$22:$A$60,$A46,'Balanta Aprilie'!$B$22:$B$60,$B46)</f>
        <v>0</v>
      </c>
      <c r="G46" s="111">
        <f>SUMIFS('Balanta Mai'!$D$22:$D$60,'Balanta Mai'!$A$22:$A$60,$A46,'Balanta Mai'!$B$22:$B$60,$B46)+SUMIFS('Balanta Mai'!$E$22:$E$60,'Balanta Mai'!$A$22:$A$60,$A46,'Balanta Mai'!$B$22:$B$60,$B46)</f>
        <v>0</v>
      </c>
      <c r="H46" s="111">
        <f>SUMIFS('Balanta Iunie'!$D$22:$D$60,'Balanta Iunie'!$A$22:$A$60,$A46,'Balanta Iunie'!$B$22:$B$60,$B46)+SUMIFS('Balanta Iunie'!$E$22:$E$60,'Balanta Iunie'!$A$22:$A$60,$A46,'Balanta Iunie'!$B$22:$B$60,$B46)</f>
        <v>0</v>
      </c>
      <c r="I46" s="111">
        <f>SUMIFS('Balanta Iulie'!$D$22:$D$60,'Balanta Iulie'!$A$22:$A$60,$A46,'Balanta Iulie'!$B$22:$B$60,$B46)+SUMIFS('Balanta Iulie'!$E$22:$E$60,'Balanta Iulie'!$A$22:$A$60,$A46,'Balanta Iulie'!$B$22:$B$60,$B46)</f>
        <v>0</v>
      </c>
      <c r="J46" s="111">
        <f>SUMIFS('Balanta August'!$D$22:$D$60,'Balanta August'!$A$22:$A$60,$A46,'Balanta August'!$B$22:$B$60,$B46)+SUMIFS('Balanta August'!$E$22:$E$60,'Balanta August'!$A$22:$A$60,$A46,'Balanta August'!$B$22:$B$60,$B46)</f>
        <v>0</v>
      </c>
      <c r="K46" s="111">
        <f>SUMIFS('Balanta Septembrie'!$D$22:$D$60,'Balanta Septembrie'!$A$22:$A$60,$A46,'Balanta Septembrie'!$B$22:$B$60,$B46)+SUMIFS('Balanta Septembrie'!$E$22:$E$60,'Balanta Septembrie'!$A$22:$A$60,$A46,'Balanta Septembrie'!$B$22:$B$60,$B46)</f>
        <v>0</v>
      </c>
      <c r="L46" s="111">
        <f>SUMIFS('Balanta Octombrie'!$D$22:$D$60,'Balanta Octombrie'!$A$22:$A$60,$A46,'Balanta Octombrie'!$B$22:$B$60,$B46)+SUMIFS('Balanta Octombrie'!$E$22:$E$60,'Balanta Octombrie'!$A$22:$A$60,$A46,'Balanta Octombrie'!$B$22:$B$60,$B46)</f>
        <v>0</v>
      </c>
      <c r="M46" s="111">
        <f>SUMIFS('Balanta Noiembrie'!$D$22:$D$60,'Balanta Noiembrie'!$A$22:$A$60,$A46,'Balanta Noiembrie'!$B$22:$B$60,$B46)+SUMIFS('Balanta Noiembrie'!$E$22:$E$60,'Balanta Noiembrie'!$A$22:$A$60,$A46,'Balanta Noiembrie'!$B$22:$B$60,$B46)</f>
        <v>0</v>
      </c>
      <c r="N46" s="111">
        <f>SUMIFS('Balanta Decembrie'!$D$22:$D$60,'Balanta Decembrie'!$A$22:$A$60,$A46,'Balanta Decembrie'!$B$22:$B$60,$B46)+SUMIFS('Balanta Decembrie'!$E$22:$E$60,'Balanta Decembrie'!$A$22:$A$60,$A46,'Balanta Decembrie'!$B$22:$B$60,$B46)</f>
        <v>0</v>
      </c>
      <c r="O46" s="127">
        <f>SUM(C46:N46)</f>
        <v>0</v>
      </c>
      <c r="P46" s="152"/>
      <c r="Q46">
        <v>37</v>
      </c>
    </row>
    <row r="47" spans="1:17" ht="30">
      <c r="A47" s="107" t="s">
        <v>64</v>
      </c>
      <c r="B47" s="88" t="s">
        <v>137</v>
      </c>
      <c r="C47" s="111">
        <f>SUMIFS('Balanta Ianuarie'!$D$22:$D$60,'Balanta Ianuarie'!$A$22:$A$60,$A47,'Balanta Ianuarie'!$B$22:$B$60,$B47)+SUMIFS('Balanta Ianuarie'!$E$22:$E$60,'Balanta Ianuarie'!$A$22:$A$60,$A47,'Balanta Ianuarie'!$B$22:$B$60,$B47)</f>
        <v>0</v>
      </c>
      <c r="D47" s="111">
        <f>SUMIFS('Balanta Februarie'!$D$22:$D$60,'Balanta Februarie'!$A$22:$A$60,$A47,'Balanta Februarie'!$B$22:$B$60,$B47)+SUMIFS('Balanta Februarie'!$E$22:$E$60,'Balanta Februarie'!$A$22:$A$60,$A47,'Balanta Februarie'!$B$22:$B$60,$B47)</f>
        <v>0</v>
      </c>
      <c r="E47" s="111">
        <f>SUMIFS('Balanta Martie'!$D$22:$D$60,'Balanta Martie'!$A$22:$A$60,$A47,'Balanta Martie'!$B$22:$B$60,$B47)+SUMIFS('Balanta Martie'!$E$22:$E$60,'Balanta Martie'!$A$22:$A$60,$A47,'Balanta Martie'!$B$22:$B$60,$B47)</f>
        <v>0</v>
      </c>
      <c r="F47" s="111">
        <f>SUMIFS('Balanta Aprilie'!$D$22:$D$60,'Balanta Aprilie'!$A$22:$A$60,$A47,'Balanta Aprilie'!$B$22:$B$60,$B47)+SUMIFS('Balanta Aprilie'!$E$22:$E$60,'Balanta Aprilie'!$A$22:$A$60,$A47,'Balanta Aprilie'!$B$22:$B$60,$B47)</f>
        <v>0</v>
      </c>
      <c r="G47" s="111">
        <f>SUMIFS('Balanta Mai'!$D$22:$D$60,'Balanta Mai'!$A$22:$A$60,$A47,'Balanta Mai'!$B$22:$B$60,$B47)+SUMIFS('Balanta Mai'!$E$22:$E$60,'Balanta Mai'!$A$22:$A$60,$A47,'Balanta Mai'!$B$22:$B$60,$B47)</f>
        <v>0</v>
      </c>
      <c r="H47" s="111">
        <f>SUMIFS('Balanta Iunie'!$D$22:$D$60,'Balanta Iunie'!$A$22:$A$60,$A47,'Balanta Iunie'!$B$22:$B$60,$B47)+SUMIFS('Balanta Iunie'!$E$22:$E$60,'Balanta Iunie'!$A$22:$A$60,$A47,'Balanta Iunie'!$B$22:$B$60,$B47)</f>
        <v>0</v>
      </c>
      <c r="I47" s="111">
        <f>SUMIFS('Balanta Iulie'!$D$22:$D$60,'Balanta Iulie'!$A$22:$A$60,$A47,'Balanta Iulie'!$B$22:$B$60,$B47)+SUMIFS('Balanta Iulie'!$E$22:$E$60,'Balanta Iulie'!$A$22:$A$60,$A47,'Balanta Iulie'!$B$22:$B$60,$B47)</f>
        <v>0</v>
      </c>
      <c r="J47" s="111">
        <f>SUMIFS('Balanta August'!$D$22:$D$60,'Balanta August'!$A$22:$A$60,$A47,'Balanta August'!$B$22:$B$60,$B47)+SUMIFS('Balanta August'!$E$22:$E$60,'Balanta August'!$A$22:$A$60,$A47,'Balanta August'!$B$22:$B$60,$B47)</f>
        <v>0</v>
      </c>
      <c r="K47" s="111">
        <f>SUMIFS('Balanta Septembrie'!$D$22:$D$60,'Balanta Septembrie'!$A$22:$A$60,$A47,'Balanta Septembrie'!$B$22:$B$60,$B47)+SUMIFS('Balanta Septembrie'!$E$22:$E$60,'Balanta Septembrie'!$A$22:$A$60,$A47,'Balanta Septembrie'!$B$22:$B$60,$B47)</f>
        <v>0</v>
      </c>
      <c r="L47" s="111">
        <f>SUMIFS('Balanta Octombrie'!$D$22:$D$60,'Balanta Octombrie'!$A$22:$A$60,$A47,'Balanta Octombrie'!$B$22:$B$60,$B47)+SUMIFS('Balanta Octombrie'!$E$22:$E$60,'Balanta Octombrie'!$A$22:$A$60,$A47,'Balanta Octombrie'!$B$22:$B$60,$B47)</f>
        <v>0</v>
      </c>
      <c r="M47" s="111">
        <f>SUMIFS('Balanta Noiembrie'!$D$22:$D$60,'Balanta Noiembrie'!$A$22:$A$60,$A47,'Balanta Noiembrie'!$B$22:$B$60,$B47)+SUMIFS('Balanta Noiembrie'!$E$22:$E$60,'Balanta Noiembrie'!$A$22:$A$60,$A47,'Balanta Noiembrie'!$B$22:$B$60,$B47)</f>
        <v>0</v>
      </c>
      <c r="N47" s="111">
        <f>SUMIFS('Balanta Decembrie'!$D$22:$D$60,'Balanta Decembrie'!$A$22:$A$60,$A47,'Balanta Decembrie'!$B$22:$B$60,$B47)+SUMIFS('Balanta Decembrie'!$E$22:$E$60,'Balanta Decembrie'!$A$22:$A$60,$A47,'Balanta Decembrie'!$B$22:$B$60,$B47)</f>
        <v>0</v>
      </c>
      <c r="O47" s="127">
        <f t="shared" si="4"/>
        <v>0</v>
      </c>
      <c r="P47" s="152" t="str">
        <f>IF('Raport Lunar'!$C$3="","",HLOOKUP('Raport Lunar'!$C$3,$A$10:$N$50,Q46,0))</f>
        <v/>
      </c>
      <c r="Q47">
        <v>38</v>
      </c>
    </row>
    <row r="48" spans="1:17">
      <c r="A48" s="107" t="s">
        <v>64</v>
      </c>
      <c r="B48" s="88" t="s">
        <v>40</v>
      </c>
      <c r="C48" s="111">
        <f>SUMIFS('Balanta Ianuarie'!$D$22:$D$60,'Balanta Ianuarie'!$A$22:$A$60,$A48,'Balanta Ianuarie'!$B$22:$B$60,$B48)+SUMIFS('Balanta Ianuarie'!$E$22:$E$60,'Balanta Ianuarie'!$A$22:$A$60,$A48,'Balanta Ianuarie'!$B$22:$B$60,$B48)</f>
        <v>0</v>
      </c>
      <c r="D48" s="111">
        <f>SUMIFS('Balanta Februarie'!$D$22:$D$60,'Balanta Februarie'!$A$22:$A$60,$A48,'Balanta Februarie'!$B$22:$B$60,$B48)+SUMIFS('Balanta Februarie'!$E$22:$E$60,'Balanta Februarie'!$A$22:$A$60,$A48,'Balanta Februarie'!$B$22:$B$60,$B48)</f>
        <v>0</v>
      </c>
      <c r="E48" s="111">
        <f>SUMIFS('Balanta Martie'!$D$22:$D$60,'Balanta Martie'!$A$22:$A$60,$A48,'Balanta Martie'!$B$22:$B$60,$B48)+SUMIFS('Balanta Martie'!$E$22:$E$60,'Balanta Martie'!$A$22:$A$60,$A48,'Balanta Martie'!$B$22:$B$60,$B48)</f>
        <v>0</v>
      </c>
      <c r="F48" s="111">
        <f>SUMIFS('Balanta Aprilie'!$D$22:$D$60,'Balanta Aprilie'!$A$22:$A$60,$A48,'Balanta Aprilie'!$B$22:$B$60,$B48)+SUMIFS('Balanta Aprilie'!$E$22:$E$60,'Balanta Aprilie'!$A$22:$A$60,$A48,'Balanta Aprilie'!$B$22:$B$60,$B48)</f>
        <v>0</v>
      </c>
      <c r="G48" s="111">
        <f>SUMIFS('Balanta Mai'!$D$22:$D$60,'Balanta Mai'!$A$22:$A$60,$A48,'Balanta Mai'!$B$22:$B$60,$B48)+SUMIFS('Balanta Mai'!$E$22:$E$60,'Balanta Mai'!$A$22:$A$60,$A48,'Balanta Mai'!$B$22:$B$60,$B48)</f>
        <v>0</v>
      </c>
      <c r="H48" s="111">
        <f>SUMIFS('Balanta Iunie'!$D$22:$D$60,'Balanta Iunie'!$A$22:$A$60,$A48,'Balanta Iunie'!$B$22:$B$60,$B48)+SUMIFS('Balanta Iunie'!$E$22:$E$60,'Balanta Iunie'!$A$22:$A$60,$A48,'Balanta Iunie'!$B$22:$B$60,$B48)</f>
        <v>0</v>
      </c>
      <c r="I48" s="111">
        <f>SUMIFS('Balanta Iulie'!$D$22:$D$60,'Balanta Iulie'!$A$22:$A$60,$A48,'Balanta Iulie'!$B$22:$B$60,$B48)+SUMIFS('Balanta Iulie'!$E$22:$E$60,'Balanta Iulie'!$A$22:$A$60,$A48,'Balanta Iulie'!$B$22:$B$60,$B48)</f>
        <v>0</v>
      </c>
      <c r="J48" s="111">
        <f>SUMIFS('Balanta August'!$D$22:$D$60,'Balanta August'!$A$22:$A$60,$A48,'Balanta August'!$B$22:$B$60,$B48)+SUMIFS('Balanta August'!$E$22:$E$60,'Balanta August'!$A$22:$A$60,$A48,'Balanta August'!$B$22:$B$60,$B48)</f>
        <v>0</v>
      </c>
      <c r="K48" s="111">
        <f>SUMIFS('Balanta Septembrie'!$D$22:$D$60,'Balanta Septembrie'!$A$22:$A$60,$A48,'Balanta Septembrie'!$B$22:$B$60,$B48)+SUMIFS('Balanta Septembrie'!$E$22:$E$60,'Balanta Septembrie'!$A$22:$A$60,$A48,'Balanta Septembrie'!$B$22:$B$60,$B48)</f>
        <v>0</v>
      </c>
      <c r="L48" s="111">
        <f>SUMIFS('Balanta Octombrie'!$D$22:$D$60,'Balanta Octombrie'!$A$22:$A$60,$A48,'Balanta Octombrie'!$B$22:$B$60,$B48)+SUMIFS('Balanta Octombrie'!$E$22:$E$60,'Balanta Octombrie'!$A$22:$A$60,$A48,'Balanta Octombrie'!$B$22:$B$60,$B48)</f>
        <v>0</v>
      </c>
      <c r="M48" s="111">
        <f>SUMIFS('Balanta Noiembrie'!$D$22:$D$60,'Balanta Noiembrie'!$A$22:$A$60,$A48,'Balanta Noiembrie'!$B$22:$B$60,$B48)+SUMIFS('Balanta Noiembrie'!$E$22:$E$60,'Balanta Noiembrie'!$A$22:$A$60,$A48,'Balanta Noiembrie'!$B$22:$B$60,$B48)</f>
        <v>0</v>
      </c>
      <c r="N48" s="111">
        <f>SUMIFS('Balanta Decembrie'!$D$22:$D$60,'Balanta Decembrie'!$A$22:$A$60,$A48,'Balanta Decembrie'!$B$22:$B$60,$B48)+SUMIFS('Balanta Decembrie'!$E$22:$E$60,'Balanta Decembrie'!$A$22:$A$60,$A48,'Balanta Decembrie'!$B$22:$B$60,$B48)</f>
        <v>0</v>
      </c>
      <c r="O48" s="127">
        <f t="shared" si="4"/>
        <v>0</v>
      </c>
      <c r="P48" s="152" t="str">
        <f>IF('Raport Lunar'!$C$3="","",HLOOKUP('Raport Lunar'!$C$3,$A$10:$N$50,Q47,0))</f>
        <v/>
      </c>
      <c r="Q48">
        <v>39</v>
      </c>
    </row>
    <row r="49" spans="1:17">
      <c r="A49" s="107" t="s">
        <v>45</v>
      </c>
      <c r="B49" s="91" t="s">
        <v>41</v>
      </c>
      <c r="C49" s="111">
        <f>SUMIFS('Balanta Ianuarie'!$D$22:$D$60,'Balanta Ianuarie'!$A$22:$A$60,$A49,'Balanta Ianuarie'!$B$22:$B$60,$B49)+SUMIFS('Balanta Ianuarie'!$E$22:$E$60,'Balanta Ianuarie'!$A$22:$A$60,$A49,'Balanta Ianuarie'!$B$22:$B$60,$B49)</f>
        <v>0</v>
      </c>
      <c r="D49" s="111">
        <f>SUMIFS('Balanta Februarie'!$D$22:$D$60,'Balanta Februarie'!$A$22:$A$60,$A49,'Balanta Februarie'!$B$22:$B$60,$B49)+SUMIFS('Balanta Februarie'!$E$22:$E$60,'Balanta Februarie'!$A$22:$A$60,$A49,'Balanta Februarie'!$B$22:$B$60,$B49)</f>
        <v>0</v>
      </c>
      <c r="E49" s="111">
        <f>SUMIFS('Balanta Martie'!$D$22:$D$60,'Balanta Martie'!$A$22:$A$60,$A49,'Balanta Martie'!$B$22:$B$60,$B49)+SUMIFS('Balanta Martie'!$E$22:$E$60,'Balanta Martie'!$A$22:$A$60,$A49,'Balanta Martie'!$B$22:$B$60,$B49)</f>
        <v>0</v>
      </c>
      <c r="F49" s="111">
        <f>SUMIFS('Balanta Aprilie'!$D$22:$D$60,'Balanta Aprilie'!$A$22:$A$60,$A49,'Balanta Aprilie'!$B$22:$B$60,$B49)+SUMIFS('Balanta Aprilie'!$E$22:$E$60,'Balanta Aprilie'!$A$22:$A$60,$A49,'Balanta Aprilie'!$B$22:$B$60,$B49)</f>
        <v>0</v>
      </c>
      <c r="G49" s="111">
        <f>SUMIFS('Balanta Mai'!$D$22:$D$60,'Balanta Mai'!$A$22:$A$60,$A49,'Balanta Mai'!$B$22:$B$60,$B49)+SUMIFS('Balanta Mai'!$E$22:$E$60,'Balanta Mai'!$A$22:$A$60,$A49,'Balanta Mai'!$B$22:$B$60,$B49)</f>
        <v>0</v>
      </c>
      <c r="H49" s="111">
        <f>SUMIFS('Balanta Iunie'!$D$22:$D$60,'Balanta Iunie'!$A$22:$A$60,$A49,'Balanta Iunie'!$B$22:$B$60,$B49)+SUMIFS('Balanta Iunie'!$E$22:$E$60,'Balanta Iunie'!$A$22:$A$60,$A49,'Balanta Iunie'!$B$22:$B$60,$B49)</f>
        <v>0</v>
      </c>
      <c r="I49" s="111">
        <f>SUMIFS('Balanta Iulie'!$D$22:$D$60,'Balanta Iulie'!$A$22:$A$60,$A49,'Balanta Iulie'!$B$22:$B$60,$B49)+SUMIFS('Balanta Iulie'!$E$22:$E$60,'Balanta Iulie'!$A$22:$A$60,$A49,'Balanta Iulie'!$B$22:$B$60,$B49)</f>
        <v>0</v>
      </c>
      <c r="J49" s="111">
        <f>SUMIFS('Balanta August'!$D$22:$D$60,'Balanta August'!$A$22:$A$60,$A49,'Balanta August'!$B$22:$B$60,$B49)+SUMIFS('Balanta August'!$E$22:$E$60,'Balanta August'!$A$22:$A$60,$A49,'Balanta August'!$B$22:$B$60,$B49)</f>
        <v>0</v>
      </c>
      <c r="K49" s="111">
        <f>SUMIFS('Balanta Septembrie'!$D$22:$D$60,'Balanta Septembrie'!$A$22:$A$60,$A49,'Balanta Septembrie'!$B$22:$B$60,$B49)+SUMIFS('Balanta Septembrie'!$E$22:$E$60,'Balanta Septembrie'!$A$22:$A$60,$A49,'Balanta Septembrie'!$B$22:$B$60,$B49)</f>
        <v>0</v>
      </c>
      <c r="L49" s="111">
        <f>SUMIFS('Balanta Octombrie'!$D$22:$D$60,'Balanta Octombrie'!$A$22:$A$60,$A49,'Balanta Octombrie'!$B$22:$B$60,$B49)+SUMIFS('Balanta Octombrie'!$E$22:$E$60,'Balanta Octombrie'!$A$22:$A$60,$A49,'Balanta Octombrie'!$B$22:$B$60,$B49)</f>
        <v>0</v>
      </c>
      <c r="M49" s="111">
        <f>SUMIFS('Balanta Noiembrie'!$D$22:$D$60,'Balanta Noiembrie'!$A$22:$A$60,$A49,'Balanta Noiembrie'!$B$22:$B$60,$B49)+SUMIFS('Balanta Noiembrie'!$E$22:$E$60,'Balanta Noiembrie'!$A$22:$A$60,$A49,'Balanta Noiembrie'!$B$22:$B$60,$B49)</f>
        <v>0</v>
      </c>
      <c r="N49" s="111">
        <f>SUMIFS('Balanta Decembrie'!$D$22:$D$60,'Balanta Decembrie'!$A$22:$A$60,$A49,'Balanta Decembrie'!$B$22:$B$60,$B49)+SUMIFS('Balanta Decembrie'!$E$22:$E$60,'Balanta Decembrie'!$A$22:$A$60,$A49,'Balanta Decembrie'!$B$22:$B$60,$B49)</f>
        <v>0</v>
      </c>
      <c r="O49" s="127">
        <f t="shared" si="4"/>
        <v>0</v>
      </c>
      <c r="P49" s="152" t="str">
        <f>IF('Raport Lunar'!$C$3="","",HLOOKUP('Raport Lunar'!$C$3,$A$10:$N$50,Q48,0))</f>
        <v/>
      </c>
      <c r="Q49">
        <v>40</v>
      </c>
    </row>
    <row r="50" spans="1:17" ht="30">
      <c r="A50" s="107" t="s">
        <v>45</v>
      </c>
      <c r="B50" s="91" t="s">
        <v>96</v>
      </c>
      <c r="C50" s="111">
        <f>SUMIFS('Balanta Ianuarie'!$D$22:$D$60,'Balanta Ianuarie'!$A$22:$A$60,$A50,'Balanta Ianuarie'!$B$22:$B$60,$B50)+SUMIFS('Balanta Ianuarie'!$E$22:$E$60,'Balanta Ianuarie'!$A$22:$A$60,$A50,'Balanta Ianuarie'!$B$22:$B$60,$B50)</f>
        <v>0</v>
      </c>
      <c r="D50" s="111">
        <f>SUMIFS('Balanta Februarie'!$D$22:$D$60,'Balanta Februarie'!$A$22:$A$60,$A50,'Balanta Februarie'!$B$22:$B$60,$B50)+SUMIFS('Balanta Februarie'!$E$22:$E$60,'Balanta Februarie'!$A$22:$A$60,$A50,'Balanta Februarie'!$B$22:$B$60,$B50)</f>
        <v>0</v>
      </c>
      <c r="E50" s="111">
        <f>SUMIFS('Balanta Martie'!$D$22:$D$60,'Balanta Martie'!$A$22:$A$60,$A50,'Balanta Martie'!$B$22:$B$60,$B50)+SUMIFS('Balanta Martie'!$E$22:$E$60,'Balanta Martie'!$A$22:$A$60,$A50,'Balanta Martie'!$B$22:$B$60,$B50)</f>
        <v>0</v>
      </c>
      <c r="F50" s="111">
        <f>SUMIFS('Balanta Aprilie'!$D$22:$D$60,'Balanta Aprilie'!$A$22:$A$60,$A50,'Balanta Aprilie'!$B$22:$B$60,$B50)+SUMIFS('Balanta Aprilie'!$E$22:$E$60,'Balanta Aprilie'!$A$22:$A$60,$A50,'Balanta Aprilie'!$B$22:$B$60,$B50)</f>
        <v>0</v>
      </c>
      <c r="G50" s="111">
        <f>SUMIFS('Balanta Mai'!$D$22:$D$60,'Balanta Mai'!$A$22:$A$60,$A50,'Balanta Mai'!$B$22:$B$60,$B50)+SUMIFS('Balanta Mai'!$E$22:$E$60,'Balanta Mai'!$A$22:$A$60,$A50,'Balanta Mai'!$B$22:$B$60,$B50)</f>
        <v>0</v>
      </c>
      <c r="H50" s="111">
        <f>SUMIFS('Balanta Iunie'!$D$22:$D$60,'Balanta Iunie'!$A$22:$A$60,$A50,'Balanta Iunie'!$B$22:$B$60,$B50)+SUMIFS('Balanta Iunie'!$E$22:$E$60,'Balanta Iunie'!$A$22:$A$60,$A50,'Balanta Iunie'!$B$22:$B$60,$B50)</f>
        <v>0</v>
      </c>
      <c r="I50" s="111">
        <f>SUMIFS('Balanta Iulie'!$D$22:$D$60,'Balanta Iulie'!$A$22:$A$60,$A50,'Balanta Iulie'!$B$22:$B$60,$B50)+SUMIFS('Balanta Iulie'!$E$22:$E$60,'Balanta Iulie'!$A$22:$A$60,$A50,'Balanta Iulie'!$B$22:$B$60,$B50)</f>
        <v>0</v>
      </c>
      <c r="J50" s="111">
        <f>SUMIFS('Balanta August'!$D$22:$D$60,'Balanta August'!$A$22:$A$60,$A50,'Balanta August'!$B$22:$B$60,$B50)+SUMIFS('Balanta August'!$E$22:$E$60,'Balanta August'!$A$22:$A$60,$A50,'Balanta August'!$B$22:$B$60,$B50)</f>
        <v>0</v>
      </c>
      <c r="K50" s="111">
        <f>SUMIFS('Balanta Septembrie'!$D$22:$D$60,'Balanta Septembrie'!$A$22:$A$60,$A50,'Balanta Septembrie'!$B$22:$B$60,$B50)+SUMIFS('Balanta Septembrie'!$E$22:$E$60,'Balanta Septembrie'!$A$22:$A$60,$A50,'Balanta Septembrie'!$B$22:$B$60,$B50)</f>
        <v>0</v>
      </c>
      <c r="L50" s="111">
        <f>SUMIFS('Balanta Octombrie'!$D$22:$D$60,'Balanta Octombrie'!$A$22:$A$60,$A50,'Balanta Octombrie'!$B$22:$B$60,$B50)+SUMIFS('Balanta Octombrie'!$E$22:$E$60,'Balanta Octombrie'!$A$22:$A$60,$A50,'Balanta Octombrie'!$B$22:$B$60,$B50)</f>
        <v>0</v>
      </c>
      <c r="M50" s="111">
        <f>SUMIFS('Balanta Noiembrie'!$D$22:$D$60,'Balanta Noiembrie'!$A$22:$A$60,$A50,'Balanta Noiembrie'!$B$22:$B$60,$B50)+SUMIFS('Balanta Noiembrie'!$E$22:$E$60,'Balanta Noiembrie'!$A$22:$A$60,$A50,'Balanta Noiembrie'!$B$22:$B$60,$B50)</f>
        <v>0</v>
      </c>
      <c r="N50" s="111">
        <f>SUMIFS('Balanta Decembrie'!$D$22:$D$60,'Balanta Decembrie'!$A$22:$A$60,$A50,'Balanta Decembrie'!$B$22:$B$60,$B50)+SUMIFS('Balanta Decembrie'!$E$22:$E$60,'Balanta Decembrie'!$A$22:$A$60,$A50,'Balanta Decembrie'!$B$22:$B$60,$B50)</f>
        <v>0</v>
      </c>
      <c r="O50" s="127">
        <f t="shared" si="4"/>
        <v>0</v>
      </c>
      <c r="P50" s="152" t="str">
        <f>IF('Raport Lunar'!$C$3="","",HLOOKUP('Raport Lunar'!$C$3,$A$10:$N$50,Q49,0))</f>
        <v/>
      </c>
      <c r="Q50">
        <v>41</v>
      </c>
    </row>
    <row r="51" spans="1:17" s="14" customFormat="1" ht="15.75">
      <c r="A51" s="187" t="s">
        <v>0</v>
      </c>
      <c r="B51" s="187"/>
      <c r="C51" s="109">
        <f>SUM(C12:C50)</f>
        <v>0</v>
      </c>
      <c r="D51" s="109">
        <f t="shared" ref="D51:O51" si="6">SUM(D12:D50)</f>
        <v>0</v>
      </c>
      <c r="E51" s="109">
        <f t="shared" si="6"/>
        <v>0</v>
      </c>
      <c r="F51" s="109">
        <f t="shared" si="6"/>
        <v>0</v>
      </c>
      <c r="G51" s="109">
        <f t="shared" si="6"/>
        <v>0</v>
      </c>
      <c r="H51" s="109">
        <f t="shared" si="6"/>
        <v>0</v>
      </c>
      <c r="I51" s="109">
        <f t="shared" si="6"/>
        <v>0</v>
      </c>
      <c r="J51" s="109">
        <f t="shared" si="6"/>
        <v>0</v>
      </c>
      <c r="K51" s="109">
        <f t="shared" si="6"/>
        <v>0</v>
      </c>
      <c r="L51" s="109">
        <f t="shared" si="6"/>
        <v>0</v>
      </c>
      <c r="M51" s="109">
        <f t="shared" si="6"/>
        <v>0</v>
      </c>
      <c r="N51" s="109">
        <f t="shared" si="6"/>
        <v>0</v>
      </c>
      <c r="O51" s="109">
        <f t="shared" si="6"/>
        <v>0</v>
      </c>
      <c r="P51" s="151">
        <f>SUM(P12:P50)</f>
        <v>0</v>
      </c>
    </row>
    <row r="52" spans="1:17">
      <c r="A52" s="158" t="s">
        <v>127</v>
      </c>
      <c r="B52" s="14">
        <v>2</v>
      </c>
      <c r="C52" s="14">
        <f ca="1">IF(OFFSET($B$51,0,$B$52)=C51,C51,NA())</f>
        <v>0</v>
      </c>
      <c r="D52" s="14">
        <f t="shared" ref="D52:N52" ca="1" si="7">IF(OFFSET($B$51,0,$B$52)=D51,D51,NA())</f>
        <v>0</v>
      </c>
      <c r="E52" s="14">
        <f t="shared" ca="1" si="7"/>
        <v>0</v>
      </c>
      <c r="F52" s="14">
        <f t="shared" ca="1" si="7"/>
        <v>0</v>
      </c>
      <c r="G52" s="14">
        <f t="shared" ca="1" si="7"/>
        <v>0</v>
      </c>
      <c r="H52" s="14">
        <f t="shared" ca="1" si="7"/>
        <v>0</v>
      </c>
      <c r="I52" s="14">
        <f t="shared" ca="1" si="7"/>
        <v>0</v>
      </c>
      <c r="J52" s="14">
        <f t="shared" ca="1" si="7"/>
        <v>0</v>
      </c>
      <c r="K52" s="14">
        <f t="shared" ca="1" si="7"/>
        <v>0</v>
      </c>
      <c r="L52" s="14">
        <f t="shared" ca="1" si="7"/>
        <v>0</v>
      </c>
      <c r="M52" s="14">
        <f t="shared" ca="1" si="7"/>
        <v>0</v>
      </c>
      <c r="N52" s="14">
        <f t="shared" ca="1" si="7"/>
        <v>0</v>
      </c>
      <c r="O52" s="36"/>
    </row>
    <row r="54" spans="1:17" ht="15.75">
      <c r="A54" s="117" t="s">
        <v>124</v>
      </c>
      <c r="B54" s="118" t="s">
        <v>121</v>
      </c>
      <c r="C54" s="74" t="s">
        <v>102</v>
      </c>
      <c r="D54" s="74" t="s">
        <v>103</v>
      </c>
      <c r="E54" s="74" t="s">
        <v>104</v>
      </c>
      <c r="F54" s="74" t="s">
        <v>105</v>
      </c>
      <c r="G54" s="74" t="s">
        <v>80</v>
      </c>
      <c r="H54" s="74" t="s">
        <v>81</v>
      </c>
      <c r="I54" s="74" t="s">
        <v>82</v>
      </c>
      <c r="J54" s="74" t="s">
        <v>83</v>
      </c>
      <c r="K54" s="74" t="s">
        <v>84</v>
      </c>
      <c r="L54" s="74" t="s">
        <v>85</v>
      </c>
      <c r="M54" s="74" t="s">
        <v>86</v>
      </c>
      <c r="N54" s="74" t="s">
        <v>87</v>
      </c>
      <c r="O54" s="74" t="s">
        <v>0</v>
      </c>
      <c r="P54" s="150" t="s">
        <v>126</v>
      </c>
      <c r="Q54">
        <v>2</v>
      </c>
    </row>
    <row r="55" spans="1:17">
      <c r="A55" s="190" t="s">
        <v>13</v>
      </c>
      <c r="B55" s="191"/>
      <c r="C55" s="116">
        <f ca="1">SUMIF('Balanta Ianuarie'!$A$13:$B$16,$A55,'Balanta Ianuarie'!$C$13:$C$17)</f>
        <v>50</v>
      </c>
      <c r="D55" s="116">
        <f ca="1">SUMIF('Balanta Februarie'!$A$13:$B$16,$A55,'Balanta Februarie'!$C$13:$C$17)</f>
        <v>0</v>
      </c>
      <c r="E55" s="116">
        <f ca="1">SUMIF('Balanta Martie'!$A$13:$B$16,$A55,'Balanta Martie'!$C$13:$C$17)</f>
        <v>0</v>
      </c>
      <c r="F55" s="116">
        <f ca="1">SUMIF('Balanta Aprilie'!$A$13:$B$16,$A55,'Balanta Aprilie'!$C$13:$C$17)</f>
        <v>0</v>
      </c>
      <c r="G55" s="116">
        <f ca="1">SUMIF('Balanta Mai'!$A$13:$B$16,$A55,'Balanta Mai'!$C$13:$C$17)</f>
        <v>0</v>
      </c>
      <c r="H55" s="116">
        <f ca="1">SUMIF('Balanta Iunie'!$A$13:$B$16,$A55,'Balanta Iunie'!$C$13:$C$17)</f>
        <v>0</v>
      </c>
      <c r="I55" s="116">
        <f ca="1">SUMIF('Balanta Iulie'!$A$13:$B$16,$A55,'Balanta Iulie'!$C$13:$C$17)</f>
        <v>0</v>
      </c>
      <c r="J55" s="116">
        <f ca="1">SUMIF('Balanta August'!$A$13:$B$16,$A55,'Balanta August'!$C$13:$C$17)</f>
        <v>0</v>
      </c>
      <c r="K55" s="116">
        <f ca="1">SUMIF('Balanta Septembrie'!$A$13:$B$16,$A55,'Balanta Septembrie'!$C$13:$C$17)</f>
        <v>0</v>
      </c>
      <c r="L55" s="116">
        <f ca="1">SUMIF('Balanta Octombrie'!$A$13:$B$16,$A55,'Balanta Octombrie'!$C$13:$C$17)</f>
        <v>0</v>
      </c>
      <c r="M55" s="116">
        <f ca="1">SUMIF('Balanta Noiembrie'!$A$13:$B$16,$A55,'Balanta Noiembrie'!$C$13:$C$17)</f>
        <v>0</v>
      </c>
      <c r="N55" s="116">
        <f ca="1">SUMIF('Balanta Decembrie'!$A$13:$B$16,$A55,'Balanta Decembrie'!$C$13:$C$17)</f>
        <v>0</v>
      </c>
      <c r="O55" s="125">
        <f ca="1">SUM(C55:N55)</f>
        <v>50</v>
      </c>
      <c r="P55" s="152" t="str">
        <f>IF('Raport Lunar'!$C$3="","",HLOOKUP('Raport Lunar'!$C$3,'Colectare date anual'!$A$54:$O$56,Q54,0))</f>
        <v/>
      </c>
      <c r="Q55">
        <v>3</v>
      </c>
    </row>
    <row r="56" spans="1:17">
      <c r="A56" s="190" t="s">
        <v>15</v>
      </c>
      <c r="B56" s="191"/>
      <c r="C56" s="116">
        <f ca="1">SUMIF('Balanta Ianuarie'!$A$13:$B$16,$A56,'Balanta Ianuarie'!$C$13:$C$17)</f>
        <v>0</v>
      </c>
      <c r="D56" s="116">
        <f ca="1">SUMIF('Balanta Februarie'!$A$13:$B$16,$A56,'Balanta Februarie'!$C$13:$C$17)</f>
        <v>0</v>
      </c>
      <c r="E56" s="116">
        <f ca="1">SUMIF('Balanta Martie'!$A$13:$B$16,$A56,'Balanta Martie'!$C$13:$C$17)</f>
        <v>0</v>
      </c>
      <c r="F56" s="116">
        <f ca="1">SUMIF('Balanta Aprilie'!$A$13:$B$16,$A56,'Balanta Aprilie'!$C$13:$C$17)</f>
        <v>0</v>
      </c>
      <c r="G56" s="116">
        <f ca="1">SUMIF('Balanta Mai'!$A$13:$B$16,$A56,'Balanta Mai'!$C$13:$C$17)</f>
        <v>0</v>
      </c>
      <c r="H56" s="116">
        <f ca="1">SUMIF('Balanta Iunie'!$A$13:$B$16,$A56,'Balanta Iunie'!$C$13:$C$17)</f>
        <v>0</v>
      </c>
      <c r="I56" s="116">
        <f ca="1">SUMIF('Balanta Iulie'!$A$13:$B$16,$A56,'Balanta Iulie'!$C$13:$C$17)</f>
        <v>0</v>
      </c>
      <c r="J56" s="116">
        <f ca="1">SUMIF('Balanta August'!$A$13:$B$16,$A56,'Balanta August'!$C$13:$C$17)</f>
        <v>0</v>
      </c>
      <c r="K56" s="116">
        <f ca="1">SUMIF('Balanta Septembrie'!$A$13:$B$16,$A56,'Balanta Septembrie'!$C$13:$C$17)</f>
        <v>0</v>
      </c>
      <c r="L56" s="116">
        <f ca="1">SUMIF('Balanta Octombrie'!$A$13:$B$16,$A56,'Balanta Octombrie'!$C$13:$C$17)</f>
        <v>0</v>
      </c>
      <c r="M56" s="116">
        <f ca="1">SUMIF('Balanta Noiembrie'!$A$13:$B$16,$A56,'Balanta Noiembrie'!$C$13:$C$17)</f>
        <v>0</v>
      </c>
      <c r="N56" s="116">
        <f ca="1">SUMIF('Balanta Decembrie'!$A$13:$B$16,$A56,'Balanta Decembrie'!$C$13:$C$17)</f>
        <v>0</v>
      </c>
      <c r="O56" s="125">
        <f ca="1">SUM(C56:N56)</f>
        <v>0</v>
      </c>
      <c r="P56" s="152" t="str">
        <f>IF('Raport Lunar'!$C$3="","",HLOOKUP('Raport Lunar'!$C$3,'Colectare date anual'!$A$54:$O$56,Q55,0))</f>
        <v/>
      </c>
    </row>
    <row r="57" spans="1:17" ht="15.75">
      <c r="A57" s="188" t="s">
        <v>0</v>
      </c>
      <c r="B57" s="188"/>
      <c r="C57" s="78">
        <f t="shared" ref="C57:P57" ca="1" si="8">SUM(C55:C56)</f>
        <v>50</v>
      </c>
      <c r="D57" s="78">
        <f t="shared" ca="1" si="8"/>
        <v>0</v>
      </c>
      <c r="E57" s="78">
        <f t="shared" ca="1" si="8"/>
        <v>0</v>
      </c>
      <c r="F57" s="78">
        <f t="shared" ca="1" si="8"/>
        <v>0</v>
      </c>
      <c r="G57" s="78">
        <f t="shared" ca="1" si="8"/>
        <v>0</v>
      </c>
      <c r="H57" s="78">
        <f t="shared" ca="1" si="8"/>
        <v>0</v>
      </c>
      <c r="I57" s="78">
        <f t="shared" ca="1" si="8"/>
        <v>0</v>
      </c>
      <c r="J57" s="78">
        <f t="shared" ca="1" si="8"/>
        <v>0</v>
      </c>
      <c r="K57" s="78">
        <f t="shared" ca="1" si="8"/>
        <v>0</v>
      </c>
      <c r="L57" s="78">
        <f t="shared" ca="1" si="8"/>
        <v>0</v>
      </c>
      <c r="M57" s="78">
        <f t="shared" ca="1" si="8"/>
        <v>0</v>
      </c>
      <c r="N57" s="78">
        <f t="shared" ca="1" si="8"/>
        <v>0</v>
      </c>
      <c r="O57" s="78">
        <f t="shared" ca="1" si="8"/>
        <v>50</v>
      </c>
      <c r="P57" s="151">
        <f t="shared" si="8"/>
        <v>0</v>
      </c>
    </row>
    <row r="59" spans="1:17" ht="15.75">
      <c r="A59" s="80" t="s">
        <v>123</v>
      </c>
      <c r="B59" s="119" t="s">
        <v>121</v>
      </c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1:17" ht="15.75">
      <c r="A60" s="109" t="s">
        <v>62</v>
      </c>
      <c r="B60" s="110" t="s">
        <v>63</v>
      </c>
      <c r="C60" s="109" t="s">
        <v>102</v>
      </c>
      <c r="D60" s="109" t="s">
        <v>103</v>
      </c>
      <c r="E60" s="109" t="s">
        <v>104</v>
      </c>
      <c r="F60" s="109" t="s">
        <v>105</v>
      </c>
      <c r="G60" s="109" t="s">
        <v>80</v>
      </c>
      <c r="H60" s="109" t="s">
        <v>81</v>
      </c>
      <c r="I60" s="109" t="s">
        <v>82</v>
      </c>
      <c r="J60" s="109" t="s">
        <v>83</v>
      </c>
      <c r="K60" s="109" t="s">
        <v>84</v>
      </c>
      <c r="L60" s="109" t="s">
        <v>85</v>
      </c>
      <c r="M60" s="109" t="s">
        <v>86</v>
      </c>
      <c r="N60" s="109" t="s">
        <v>87</v>
      </c>
      <c r="O60" s="109" t="s">
        <v>0</v>
      </c>
      <c r="P60" s="150" t="s">
        <v>126</v>
      </c>
      <c r="Q60">
        <v>2</v>
      </c>
    </row>
    <row r="61" spans="1:17">
      <c r="A61" s="107" t="s">
        <v>11</v>
      </c>
      <c r="B61" s="88" t="s">
        <v>139</v>
      </c>
      <c r="C61" s="111">
        <f>SUMIFS('Balanta Ianuarie'!$C$22:$C$60,'Balanta Ianuarie'!$A$22:$A$60,$A61,'Balanta Ianuarie'!$B$22:$B$60,$B61)+SUMIFS('Balanta Ianuarie'!$E$22:$E$60,'Balanta Ianuarie'!$A$22:$A$60,$A61,'Balanta Ianuarie'!$B$22:$B$60,$B61)</f>
        <v>0</v>
      </c>
      <c r="D61" s="111">
        <f>SUMIFS('Balanta Februarie'!$C$22:$C$60,'Balanta Februarie'!$A$22:$A$60,$A61,'Balanta Februarie'!$B$22:$B$60,$B61)+SUMIFS('Balanta Februarie'!$E$22:$E$60,'Balanta Februarie'!$A$22:$A$60,$A61,'Balanta Februarie'!$B$22:$B$60,$B61)</f>
        <v>0</v>
      </c>
      <c r="E61" s="111">
        <f>SUMIFS('Balanta Martie'!$C$22:$C$60,'Balanta Martie'!$A$22:$A$60,$A61,'Balanta Martie'!$B$22:$B$60,$B61)+SUMIFS('Balanta Martie'!$E$22:$E$60,'Balanta Martie'!$A$22:$A$60,$A61,'Balanta Martie'!$B$22:$B$60,$B61)</f>
        <v>0</v>
      </c>
      <c r="F61" s="111">
        <f>SUMIFS('Balanta Aprilie'!$C$22:$C$60,'Balanta Aprilie'!$A$22:$A$60,$A61,'Balanta Aprilie'!$B$22:$B$60,$B61)+SUMIFS('Balanta Aprilie'!$E$22:$E$60,'Balanta Aprilie'!$A$22:$A$60,$A61,'Balanta Aprilie'!$B$22:$B$60,$B61)</f>
        <v>0</v>
      </c>
      <c r="G61" s="111">
        <f>SUMIFS('Balanta Mai'!$C$22:$C$60,'Balanta Mai'!$A$22:$A$60,$A61,'Balanta Mai'!$B$22:$B$60,$B61)+SUMIFS('Balanta Mai'!$E$22:$E$60,'Balanta Mai'!$A$22:$A$60,$A61,'Balanta Mai'!$B$22:$B$60,$B61)</f>
        <v>0</v>
      </c>
      <c r="H61" s="111">
        <f>SUMIFS('Balanta Iunie'!$C$22:$C$60,'Balanta Iunie'!$A$22:$A$60,$A61,'Balanta Iunie'!$B$22:$B$60,$B61)+SUMIFS('Balanta Iunie'!$E$22:$E$60,'Balanta Iunie'!$A$22:$A$60,$A61,'Balanta Iunie'!$B$22:$B$60,$B61)</f>
        <v>0</v>
      </c>
      <c r="I61" s="111">
        <f>SUMIFS('Balanta Iulie'!$C$22:$C$60,'Balanta Iulie'!$A$22:$A$60,$A61,'Balanta Iulie'!$B$22:$B$60,$B61)+SUMIFS('Balanta Iulie'!$E$22:$E$60,'Balanta Iulie'!$A$22:$A$60,$A61,'Balanta Iulie'!$B$22:$B$60,$B61)</f>
        <v>0</v>
      </c>
      <c r="J61" s="111">
        <f>SUMIFS('Balanta August'!$C$22:$C$60,'Balanta August'!$A$22:$A$60,$A61,'Balanta August'!$B$22:$B$60,$B61)+SUMIFS('Balanta August'!$E$22:$E$60,'Balanta August'!$A$22:$A$60,$A61,'Balanta August'!$B$22:$B$60,$B61)</f>
        <v>0</v>
      </c>
      <c r="K61" s="111">
        <f>SUMIFS('Balanta Septembrie'!$C$22:$C$60,'Balanta Septembrie'!$A$22:$A$60,$A61,'Balanta Septembrie'!$B$22:$B$60,$B61)+SUMIFS('Balanta Septembrie'!$E$22:$E$60,'Balanta Septembrie'!$A$22:$A$60,$A61,'Balanta Septembrie'!$B$22:$B$60,$B61)</f>
        <v>0</v>
      </c>
      <c r="L61" s="111">
        <f>SUMIFS('Balanta Octombrie'!$C$22:$C$60,'Balanta Octombrie'!$A$22:$A$60,$A61,'Balanta Octombrie'!$B$22:$B$60,$B61)+SUMIFS('Balanta Octombrie'!$E$22:$E$60,'Balanta Octombrie'!$A$22:$A$60,$A61,'Balanta Octombrie'!$B$22:$B$60,$B61)</f>
        <v>0</v>
      </c>
      <c r="M61" s="111">
        <f>SUMIFS('Balanta Noiembrie'!$C$22:$C$60,'Balanta Noiembrie'!$A$22:$A$60,$A61,'Balanta Noiembrie'!$B$22:$B$60,$B61)+SUMIFS('Balanta Noiembrie'!$E$22:$E$60,'Balanta Noiembrie'!$A$22:$A$60,$A61,'Balanta Noiembrie'!$B$22:$B$60,$B61)</f>
        <v>0</v>
      </c>
      <c r="N61" s="111">
        <f>SUMIFS('Balanta Decembrie'!$C$22:$C$60,'Balanta Decembrie'!$A$22:$A$60,$A61,'Balanta Decembrie'!$B$22:$B$60,$B61)+SUMIFS('Balanta Decembrie'!$E$22:$E$60,'Balanta Decembrie'!$A$22:$A$60,$A61,'Balanta Decembrie'!$B$22:$B$60,$B61)</f>
        <v>0</v>
      </c>
      <c r="O61" s="127">
        <f>SUM(C61:N61)</f>
        <v>0</v>
      </c>
      <c r="P61" s="152" t="str">
        <f>IF('Raport Lunar'!$C$3="","",HLOOKUP('Raport Lunar'!$C$3,$A$60:$N$100,Q59,0))</f>
        <v/>
      </c>
      <c r="Q61">
        <v>3</v>
      </c>
    </row>
    <row r="62" spans="1:17">
      <c r="A62" s="107" t="s">
        <v>11</v>
      </c>
      <c r="B62" s="88" t="s">
        <v>12</v>
      </c>
      <c r="C62" s="111">
        <f>SUMIFS('Balanta Ianuarie'!$C$22:$C$60,'Balanta Ianuarie'!$A$22:$A$60,$A62,'Balanta Ianuarie'!$B$22:$B$60,$B62)+SUMIFS('Balanta Ianuarie'!$E$22:$E$60,'Balanta Ianuarie'!$A$22:$A$60,$A62,'Balanta Ianuarie'!$B$22:$B$60,$B62)</f>
        <v>0</v>
      </c>
      <c r="D62" s="111">
        <f>SUMIFS('Balanta Februarie'!$C$22:$C$60,'Balanta Februarie'!$A$22:$A$60,$A62,'Balanta Februarie'!$B$22:$B$60,$B62)+SUMIFS('Balanta Februarie'!$E$22:$E$60,'Balanta Februarie'!$A$22:$A$60,$A62,'Balanta Februarie'!$B$22:$B$60,$B62)</f>
        <v>0</v>
      </c>
      <c r="E62" s="111">
        <f>SUMIFS('Balanta Martie'!$C$22:$C$60,'Balanta Martie'!$A$22:$A$60,$A62,'Balanta Martie'!$B$22:$B$60,$B62)+SUMIFS('Balanta Martie'!$E$22:$E$60,'Balanta Martie'!$A$22:$A$60,$A62,'Balanta Martie'!$B$22:$B$60,$B62)</f>
        <v>0</v>
      </c>
      <c r="F62" s="111">
        <f>SUMIFS('Balanta Aprilie'!$C$22:$C$60,'Balanta Aprilie'!$A$22:$A$60,$A62,'Balanta Aprilie'!$B$22:$B$60,$B62)+SUMIFS('Balanta Aprilie'!$E$22:$E$60,'Balanta Aprilie'!$A$22:$A$60,$A62,'Balanta Aprilie'!$B$22:$B$60,$B62)</f>
        <v>0</v>
      </c>
      <c r="G62" s="111">
        <f>SUMIFS('Balanta Mai'!$C$22:$C$60,'Balanta Mai'!$A$22:$A$60,$A62,'Balanta Mai'!$B$22:$B$60,$B62)+SUMIFS('Balanta Mai'!$E$22:$E$60,'Balanta Mai'!$A$22:$A$60,$A62,'Balanta Mai'!$B$22:$B$60,$B62)</f>
        <v>0</v>
      </c>
      <c r="H62" s="111">
        <f>SUMIFS('Balanta Iunie'!$C$22:$C$60,'Balanta Iunie'!$A$22:$A$60,$A62,'Balanta Iunie'!$B$22:$B$60,$B62)+SUMIFS('Balanta Iunie'!$E$22:$E$60,'Balanta Iunie'!$A$22:$A$60,$A62,'Balanta Iunie'!$B$22:$B$60,$B62)</f>
        <v>0</v>
      </c>
      <c r="I62" s="111">
        <f>SUMIFS('Balanta Iulie'!$C$22:$C$60,'Balanta Iulie'!$A$22:$A$60,$A62,'Balanta Iulie'!$B$22:$B$60,$B62)+SUMIFS('Balanta Iulie'!$E$22:$E$60,'Balanta Iulie'!$A$22:$A$60,$A62,'Balanta Iulie'!$B$22:$B$60,$B62)</f>
        <v>0</v>
      </c>
      <c r="J62" s="111">
        <f>SUMIFS('Balanta August'!$C$22:$C$60,'Balanta August'!$A$22:$A$60,$A62,'Balanta August'!$B$22:$B$60,$B62)+SUMIFS('Balanta August'!$E$22:$E$60,'Balanta August'!$A$22:$A$60,$A62,'Balanta August'!$B$22:$B$60,$B62)</f>
        <v>0</v>
      </c>
      <c r="K62" s="111">
        <f>SUMIFS('Balanta Septembrie'!$C$22:$C$60,'Balanta Septembrie'!$A$22:$A$60,$A62,'Balanta Septembrie'!$B$22:$B$60,$B62)+SUMIFS('Balanta Septembrie'!$E$22:$E$60,'Balanta Septembrie'!$A$22:$A$60,$A62,'Balanta Septembrie'!$B$22:$B$60,$B62)</f>
        <v>0</v>
      </c>
      <c r="L62" s="111">
        <f>SUMIFS('Balanta Octombrie'!$C$22:$C$60,'Balanta Octombrie'!$A$22:$A$60,$A62,'Balanta Octombrie'!$B$22:$B$60,$B62)+SUMIFS('Balanta Octombrie'!$E$22:$E$60,'Balanta Octombrie'!$A$22:$A$60,$A62,'Balanta Octombrie'!$B$22:$B$60,$B62)</f>
        <v>0</v>
      </c>
      <c r="M62" s="111">
        <f>SUMIFS('Balanta Noiembrie'!$C$22:$C$60,'Balanta Noiembrie'!$A$22:$A$60,$A62,'Balanta Noiembrie'!$B$22:$B$60,$B62)+SUMIFS('Balanta Noiembrie'!$E$22:$E$60,'Balanta Noiembrie'!$A$22:$A$60,$A62,'Balanta Noiembrie'!$B$22:$B$60,$B62)</f>
        <v>0</v>
      </c>
      <c r="N62" s="111">
        <f>SUMIFS('Balanta Decembrie'!$C$22:$C$60,'Balanta Decembrie'!$A$22:$A$60,$A62,'Balanta Decembrie'!$B$22:$B$60,$B62)+SUMIFS('Balanta Decembrie'!$E$22:$E$60,'Balanta Decembrie'!$A$22:$A$60,$A62,'Balanta Decembrie'!$B$22:$B$60,$B62)</f>
        <v>0</v>
      </c>
      <c r="O62" s="127">
        <f>SUM(C62:N62)</f>
        <v>0</v>
      </c>
      <c r="P62" s="152" t="str">
        <f>IF('Raport Lunar'!$C$3="","",HLOOKUP('Raport Lunar'!$C$3,$A$60:$N$100,Q60,0))</f>
        <v/>
      </c>
      <c r="Q62">
        <v>4</v>
      </c>
    </row>
    <row r="63" spans="1:17">
      <c r="A63" s="107" t="s">
        <v>11</v>
      </c>
      <c r="B63" s="88" t="s">
        <v>16</v>
      </c>
      <c r="C63" s="111">
        <f>SUMIFS('Balanta Ianuarie'!$C$22:$C$60,'Balanta Ianuarie'!$A$22:$A$60,$A63,'Balanta Ianuarie'!$B$22:$B$60,$B63)+SUMIFS('Balanta Ianuarie'!$E$22:$E$60,'Balanta Ianuarie'!$A$22:$A$60,$A63,'Balanta Ianuarie'!$B$22:$B$60,$B63)</f>
        <v>0</v>
      </c>
      <c r="D63" s="111">
        <f>SUMIFS('Balanta Februarie'!$C$22:$C$60,'Balanta Februarie'!$A$22:$A$60,$A63,'Balanta Februarie'!$B$22:$B$60,$B63)+SUMIFS('Balanta Februarie'!$E$22:$E$60,'Balanta Februarie'!$A$22:$A$60,$A63,'Balanta Februarie'!$B$22:$B$60,$B63)</f>
        <v>0</v>
      </c>
      <c r="E63" s="111">
        <f>SUMIFS('Balanta Martie'!$C$22:$C$60,'Balanta Martie'!$A$22:$A$60,$A63,'Balanta Martie'!$B$22:$B$60,$B63)+SUMIFS('Balanta Martie'!$E$22:$E$60,'Balanta Martie'!$A$22:$A$60,$A63,'Balanta Martie'!$B$22:$B$60,$B63)</f>
        <v>0</v>
      </c>
      <c r="F63" s="111">
        <f>SUMIFS('Balanta Aprilie'!$C$22:$C$60,'Balanta Aprilie'!$A$22:$A$60,$A63,'Balanta Aprilie'!$B$22:$B$60,$B63)+SUMIFS('Balanta Aprilie'!$E$22:$E$60,'Balanta Aprilie'!$A$22:$A$60,$A63,'Balanta Aprilie'!$B$22:$B$60,$B63)</f>
        <v>0</v>
      </c>
      <c r="G63" s="111">
        <f>SUMIFS('Balanta Mai'!$C$22:$C$60,'Balanta Mai'!$A$22:$A$60,$A63,'Balanta Mai'!$B$22:$B$60,$B63)+SUMIFS('Balanta Mai'!$E$22:$E$60,'Balanta Mai'!$A$22:$A$60,$A63,'Balanta Mai'!$B$22:$B$60,$B63)</f>
        <v>0</v>
      </c>
      <c r="H63" s="111">
        <f>SUMIFS('Balanta Iunie'!$C$22:$C$60,'Balanta Iunie'!$A$22:$A$60,$A63,'Balanta Iunie'!$B$22:$B$60,$B63)+SUMIFS('Balanta Iunie'!$E$22:$E$60,'Balanta Iunie'!$A$22:$A$60,$A63,'Balanta Iunie'!$B$22:$B$60,$B63)</f>
        <v>0</v>
      </c>
      <c r="I63" s="111">
        <f>SUMIFS('Balanta Iulie'!$C$22:$C$60,'Balanta Iulie'!$A$22:$A$60,$A63,'Balanta Iulie'!$B$22:$B$60,$B63)+SUMIFS('Balanta Iulie'!$E$22:$E$60,'Balanta Iulie'!$A$22:$A$60,$A63,'Balanta Iulie'!$B$22:$B$60,$B63)</f>
        <v>0</v>
      </c>
      <c r="J63" s="111">
        <f>SUMIFS('Balanta August'!$C$22:$C$60,'Balanta August'!$A$22:$A$60,$A63,'Balanta August'!$B$22:$B$60,$B63)+SUMIFS('Balanta August'!$E$22:$E$60,'Balanta August'!$A$22:$A$60,$A63,'Balanta August'!$B$22:$B$60,$B63)</f>
        <v>0</v>
      </c>
      <c r="K63" s="111">
        <f>SUMIFS('Balanta Septembrie'!$C$22:$C$60,'Balanta Septembrie'!$A$22:$A$60,$A63,'Balanta Septembrie'!$B$22:$B$60,$B63)+SUMIFS('Balanta Septembrie'!$E$22:$E$60,'Balanta Septembrie'!$A$22:$A$60,$A63,'Balanta Septembrie'!$B$22:$B$60,$B63)</f>
        <v>0</v>
      </c>
      <c r="L63" s="111">
        <f>SUMIFS('Balanta Octombrie'!$C$22:$C$60,'Balanta Octombrie'!$A$22:$A$60,$A63,'Balanta Octombrie'!$B$22:$B$60,$B63)+SUMIFS('Balanta Octombrie'!$E$22:$E$60,'Balanta Octombrie'!$A$22:$A$60,$A63,'Balanta Octombrie'!$B$22:$B$60,$B63)</f>
        <v>0</v>
      </c>
      <c r="M63" s="111">
        <f>SUMIFS('Balanta Noiembrie'!$C$22:$C$60,'Balanta Noiembrie'!$A$22:$A$60,$A63,'Balanta Noiembrie'!$B$22:$B$60,$B63)+SUMIFS('Balanta Noiembrie'!$E$22:$E$60,'Balanta Noiembrie'!$A$22:$A$60,$A63,'Balanta Noiembrie'!$B$22:$B$60,$B63)</f>
        <v>0</v>
      </c>
      <c r="N63" s="111">
        <f>SUMIFS('Balanta Decembrie'!$C$22:$C$60,'Balanta Decembrie'!$A$22:$A$60,$A63,'Balanta Decembrie'!$B$22:$B$60,$B63)+SUMIFS('Balanta Decembrie'!$E$22:$E$60,'Balanta Decembrie'!$A$22:$A$60,$A63,'Balanta Decembrie'!$B$22:$B$60,$B63)</f>
        <v>0</v>
      </c>
      <c r="O63" s="127">
        <f t="shared" ref="O63:O100" si="9">SUM(C63:N63)</f>
        <v>0</v>
      </c>
      <c r="P63" s="152" t="str">
        <f>IF('Raport Lunar'!$C$3="","",HLOOKUP('Raport Lunar'!$C$3,$A$60:$N$100,Q61,0))</f>
        <v/>
      </c>
      <c r="Q63">
        <v>5</v>
      </c>
    </row>
    <row r="64" spans="1:17">
      <c r="A64" s="107" t="s">
        <v>11</v>
      </c>
      <c r="B64" s="88" t="s">
        <v>17</v>
      </c>
      <c r="C64" s="111">
        <f>SUMIFS('Balanta Ianuarie'!$C$22:$C$60,'Balanta Ianuarie'!$A$22:$A$60,$A64,'Balanta Ianuarie'!$B$22:$B$60,$B64)+SUMIFS('Balanta Ianuarie'!$E$22:$E$60,'Balanta Ianuarie'!$A$22:$A$60,$A64,'Balanta Ianuarie'!$B$22:$B$60,$B64)</f>
        <v>0</v>
      </c>
      <c r="D64" s="111">
        <f>SUMIFS('Balanta Februarie'!$C$22:$C$60,'Balanta Februarie'!$A$22:$A$60,$A64,'Balanta Februarie'!$B$22:$B$60,$B64)+SUMIFS('Balanta Februarie'!$E$22:$E$60,'Balanta Februarie'!$A$22:$A$60,$A64,'Balanta Februarie'!$B$22:$B$60,$B64)</f>
        <v>0</v>
      </c>
      <c r="E64" s="111">
        <f>SUMIFS('Balanta Martie'!$C$22:$C$60,'Balanta Martie'!$A$22:$A$60,$A64,'Balanta Martie'!$B$22:$B$60,$B64)+SUMIFS('Balanta Martie'!$E$22:$E$60,'Balanta Martie'!$A$22:$A$60,$A64,'Balanta Martie'!$B$22:$B$60,$B64)</f>
        <v>0</v>
      </c>
      <c r="F64" s="111">
        <f>SUMIFS('Balanta Aprilie'!$C$22:$C$60,'Balanta Aprilie'!$A$22:$A$60,$A64,'Balanta Aprilie'!$B$22:$B$60,$B64)+SUMIFS('Balanta Aprilie'!$E$22:$E$60,'Balanta Aprilie'!$A$22:$A$60,$A64,'Balanta Aprilie'!$B$22:$B$60,$B64)</f>
        <v>0</v>
      </c>
      <c r="G64" s="111">
        <f>SUMIFS('Balanta Mai'!$C$22:$C$60,'Balanta Mai'!$A$22:$A$60,$A64,'Balanta Mai'!$B$22:$B$60,$B64)+SUMIFS('Balanta Mai'!$E$22:$E$60,'Balanta Mai'!$A$22:$A$60,$A64,'Balanta Mai'!$B$22:$B$60,$B64)</f>
        <v>0</v>
      </c>
      <c r="H64" s="111">
        <f>SUMIFS('Balanta Iunie'!$C$22:$C$60,'Balanta Iunie'!$A$22:$A$60,$A64,'Balanta Iunie'!$B$22:$B$60,$B64)+SUMIFS('Balanta Iunie'!$E$22:$E$60,'Balanta Iunie'!$A$22:$A$60,$A64,'Balanta Iunie'!$B$22:$B$60,$B64)</f>
        <v>0</v>
      </c>
      <c r="I64" s="111">
        <f>SUMIFS('Balanta Iulie'!$C$22:$C$60,'Balanta Iulie'!$A$22:$A$60,$A64,'Balanta Iulie'!$B$22:$B$60,$B64)+SUMIFS('Balanta Iulie'!$E$22:$E$60,'Balanta Iulie'!$A$22:$A$60,$A64,'Balanta Iulie'!$B$22:$B$60,$B64)</f>
        <v>0</v>
      </c>
      <c r="J64" s="111">
        <f>SUMIFS('Balanta August'!$C$22:$C$60,'Balanta August'!$A$22:$A$60,$A64,'Balanta August'!$B$22:$B$60,$B64)+SUMIFS('Balanta August'!$E$22:$E$60,'Balanta August'!$A$22:$A$60,$A64,'Balanta August'!$B$22:$B$60,$B64)</f>
        <v>0</v>
      </c>
      <c r="K64" s="111">
        <f>SUMIFS('Balanta Septembrie'!$C$22:$C$60,'Balanta Septembrie'!$A$22:$A$60,$A64,'Balanta Septembrie'!$B$22:$B$60,$B64)+SUMIFS('Balanta Septembrie'!$E$22:$E$60,'Balanta Septembrie'!$A$22:$A$60,$A64,'Balanta Septembrie'!$B$22:$B$60,$B64)</f>
        <v>0</v>
      </c>
      <c r="L64" s="111">
        <f>SUMIFS('Balanta Octombrie'!$C$22:$C$60,'Balanta Octombrie'!$A$22:$A$60,$A64,'Balanta Octombrie'!$B$22:$B$60,$B64)+SUMIFS('Balanta Octombrie'!$E$22:$E$60,'Balanta Octombrie'!$A$22:$A$60,$A64,'Balanta Octombrie'!$B$22:$B$60,$B64)</f>
        <v>0</v>
      </c>
      <c r="M64" s="111">
        <f>SUMIFS('Balanta Noiembrie'!$C$22:$C$60,'Balanta Noiembrie'!$A$22:$A$60,$A64,'Balanta Noiembrie'!$B$22:$B$60,$B64)+SUMIFS('Balanta Noiembrie'!$E$22:$E$60,'Balanta Noiembrie'!$A$22:$A$60,$A64,'Balanta Noiembrie'!$B$22:$B$60,$B64)</f>
        <v>0</v>
      </c>
      <c r="N64" s="111">
        <f>SUMIFS('Balanta Decembrie'!$C$22:$C$60,'Balanta Decembrie'!$A$22:$A$60,$A64,'Balanta Decembrie'!$B$22:$B$60,$B64)+SUMIFS('Balanta Decembrie'!$E$22:$E$60,'Balanta Decembrie'!$A$22:$A$60,$A64,'Balanta Decembrie'!$B$22:$B$60,$B64)</f>
        <v>0</v>
      </c>
      <c r="O64" s="127">
        <f t="shared" si="9"/>
        <v>0</v>
      </c>
      <c r="P64" s="152" t="str">
        <f>IF('Raport Lunar'!$C$3="","",HLOOKUP('Raport Lunar'!$C$3,$A$60:$N$100,Q62,0))</f>
        <v/>
      </c>
      <c r="Q64">
        <v>6</v>
      </c>
    </row>
    <row r="65" spans="1:17">
      <c r="A65" s="107" t="s">
        <v>11</v>
      </c>
      <c r="B65" s="88" t="s">
        <v>18</v>
      </c>
      <c r="C65" s="111">
        <f>SUMIFS('Balanta Ianuarie'!$C$22:$C$60,'Balanta Ianuarie'!$A$22:$A$60,$A65,'Balanta Ianuarie'!$B$22:$B$60,$B65)+SUMIFS('Balanta Ianuarie'!$E$22:$E$60,'Balanta Ianuarie'!$A$22:$A$60,$A65,'Balanta Ianuarie'!$B$22:$B$60,$B65)</f>
        <v>0</v>
      </c>
      <c r="D65" s="111">
        <f>SUMIFS('Balanta Februarie'!$C$22:$C$60,'Balanta Februarie'!$A$22:$A$60,$A65,'Balanta Februarie'!$B$22:$B$60,$B65)+SUMIFS('Balanta Februarie'!$E$22:$E$60,'Balanta Februarie'!$A$22:$A$60,$A65,'Balanta Februarie'!$B$22:$B$60,$B65)</f>
        <v>0</v>
      </c>
      <c r="E65" s="111">
        <f>SUMIFS('Balanta Martie'!$C$22:$C$60,'Balanta Martie'!$A$22:$A$60,$A65,'Balanta Martie'!$B$22:$B$60,$B65)+SUMIFS('Balanta Martie'!$E$22:$E$60,'Balanta Martie'!$A$22:$A$60,$A65,'Balanta Martie'!$B$22:$B$60,$B65)</f>
        <v>0</v>
      </c>
      <c r="F65" s="111">
        <f>SUMIFS('Balanta Aprilie'!$C$22:$C$60,'Balanta Aprilie'!$A$22:$A$60,$A65,'Balanta Aprilie'!$B$22:$B$60,$B65)+SUMIFS('Balanta Aprilie'!$E$22:$E$60,'Balanta Aprilie'!$A$22:$A$60,$A65,'Balanta Aprilie'!$B$22:$B$60,$B65)</f>
        <v>0</v>
      </c>
      <c r="G65" s="111">
        <f>SUMIFS('Balanta Mai'!$C$22:$C$60,'Balanta Mai'!$A$22:$A$60,$A65,'Balanta Mai'!$B$22:$B$60,$B65)+SUMIFS('Balanta Mai'!$E$22:$E$60,'Balanta Mai'!$A$22:$A$60,$A65,'Balanta Mai'!$B$22:$B$60,$B65)</f>
        <v>0</v>
      </c>
      <c r="H65" s="111">
        <f>SUMIFS('Balanta Iunie'!$C$22:$C$60,'Balanta Iunie'!$A$22:$A$60,$A65,'Balanta Iunie'!$B$22:$B$60,$B65)+SUMIFS('Balanta Iunie'!$E$22:$E$60,'Balanta Iunie'!$A$22:$A$60,$A65,'Balanta Iunie'!$B$22:$B$60,$B65)</f>
        <v>0</v>
      </c>
      <c r="I65" s="111">
        <f>SUMIFS('Balanta Iulie'!$C$22:$C$60,'Balanta Iulie'!$A$22:$A$60,$A65,'Balanta Iulie'!$B$22:$B$60,$B65)+SUMIFS('Balanta Iulie'!$E$22:$E$60,'Balanta Iulie'!$A$22:$A$60,$A65,'Balanta Iulie'!$B$22:$B$60,$B65)</f>
        <v>0</v>
      </c>
      <c r="J65" s="111">
        <f>SUMIFS('Balanta August'!$C$22:$C$60,'Balanta August'!$A$22:$A$60,$A65,'Balanta August'!$B$22:$B$60,$B65)+SUMIFS('Balanta August'!$E$22:$E$60,'Balanta August'!$A$22:$A$60,$A65,'Balanta August'!$B$22:$B$60,$B65)</f>
        <v>0</v>
      </c>
      <c r="K65" s="111">
        <f>SUMIFS('Balanta Septembrie'!$C$22:$C$60,'Balanta Septembrie'!$A$22:$A$60,$A65,'Balanta Septembrie'!$B$22:$B$60,$B65)+SUMIFS('Balanta Septembrie'!$E$22:$E$60,'Balanta Septembrie'!$A$22:$A$60,$A65,'Balanta Septembrie'!$B$22:$B$60,$B65)</f>
        <v>0</v>
      </c>
      <c r="L65" s="111">
        <f>SUMIFS('Balanta Octombrie'!$C$22:$C$60,'Balanta Octombrie'!$A$22:$A$60,$A65,'Balanta Octombrie'!$B$22:$B$60,$B65)+SUMIFS('Balanta Octombrie'!$E$22:$E$60,'Balanta Octombrie'!$A$22:$A$60,$A65,'Balanta Octombrie'!$B$22:$B$60,$B65)</f>
        <v>0</v>
      </c>
      <c r="M65" s="111">
        <f>SUMIFS('Balanta Noiembrie'!$C$22:$C$60,'Balanta Noiembrie'!$A$22:$A$60,$A65,'Balanta Noiembrie'!$B$22:$B$60,$B65)+SUMIFS('Balanta Noiembrie'!$E$22:$E$60,'Balanta Noiembrie'!$A$22:$A$60,$A65,'Balanta Noiembrie'!$B$22:$B$60,$B65)</f>
        <v>0</v>
      </c>
      <c r="N65" s="111">
        <f>SUMIFS('Balanta Decembrie'!$C$22:$C$60,'Balanta Decembrie'!$A$22:$A$60,$A65,'Balanta Decembrie'!$B$22:$B$60,$B65)+SUMIFS('Balanta Decembrie'!$E$22:$E$60,'Balanta Decembrie'!$A$22:$A$60,$A65,'Balanta Decembrie'!$B$22:$B$60,$B65)</f>
        <v>0</v>
      </c>
      <c r="O65" s="127">
        <f t="shared" si="9"/>
        <v>0</v>
      </c>
      <c r="P65" s="152" t="str">
        <f>IF('Raport Lunar'!$C$3="","",HLOOKUP('Raport Lunar'!$C$3,$A$60:$N$100,Q63,0))</f>
        <v/>
      </c>
      <c r="Q65">
        <v>7</v>
      </c>
    </row>
    <row r="66" spans="1:17" ht="30">
      <c r="A66" s="107" t="s">
        <v>11</v>
      </c>
      <c r="B66" s="88" t="s">
        <v>19</v>
      </c>
      <c r="C66" s="111">
        <f>SUMIFS('Balanta Ianuarie'!$C$22:$C$60,'Balanta Ianuarie'!$A$22:$A$60,$A66,'Balanta Ianuarie'!$B$22:$B$60,$B66)+SUMIFS('Balanta Ianuarie'!$E$22:$E$60,'Balanta Ianuarie'!$A$22:$A$60,$A66,'Balanta Ianuarie'!$B$22:$B$60,$B66)</f>
        <v>5</v>
      </c>
      <c r="D66" s="111">
        <f>SUMIFS('Balanta Februarie'!$C$22:$C$60,'Balanta Februarie'!$A$22:$A$60,$A66,'Balanta Februarie'!$B$22:$B$60,$B66)+SUMIFS('Balanta Februarie'!$E$22:$E$60,'Balanta Februarie'!$A$22:$A$60,$A66,'Balanta Februarie'!$B$22:$B$60,$B66)</f>
        <v>0</v>
      </c>
      <c r="E66" s="111">
        <f>SUMIFS('Balanta Martie'!$C$22:$C$60,'Balanta Martie'!$A$22:$A$60,$A66,'Balanta Martie'!$B$22:$B$60,$B66)+SUMIFS('Balanta Martie'!$E$22:$E$60,'Balanta Martie'!$A$22:$A$60,$A66,'Balanta Martie'!$B$22:$B$60,$B66)</f>
        <v>0</v>
      </c>
      <c r="F66" s="111">
        <f>SUMIFS('Balanta Aprilie'!$C$22:$C$60,'Balanta Aprilie'!$A$22:$A$60,$A66,'Balanta Aprilie'!$B$22:$B$60,$B66)+SUMIFS('Balanta Aprilie'!$E$22:$E$60,'Balanta Aprilie'!$A$22:$A$60,$A66,'Balanta Aprilie'!$B$22:$B$60,$B66)</f>
        <v>0</v>
      </c>
      <c r="G66" s="111">
        <f>SUMIFS('Balanta Mai'!$C$22:$C$60,'Balanta Mai'!$A$22:$A$60,$A66,'Balanta Mai'!$B$22:$B$60,$B66)+SUMIFS('Balanta Mai'!$E$22:$E$60,'Balanta Mai'!$A$22:$A$60,$A66,'Balanta Mai'!$B$22:$B$60,$B66)</f>
        <v>0</v>
      </c>
      <c r="H66" s="111">
        <f>SUMIFS('Balanta Iunie'!$C$22:$C$60,'Balanta Iunie'!$A$22:$A$60,$A66,'Balanta Iunie'!$B$22:$B$60,$B66)+SUMIFS('Balanta Iunie'!$E$22:$E$60,'Balanta Iunie'!$A$22:$A$60,$A66,'Balanta Iunie'!$B$22:$B$60,$B66)</f>
        <v>0</v>
      </c>
      <c r="I66" s="111">
        <f>SUMIFS('Balanta Iulie'!$C$22:$C$60,'Balanta Iulie'!$A$22:$A$60,$A66,'Balanta Iulie'!$B$22:$B$60,$B66)+SUMIFS('Balanta Iulie'!$E$22:$E$60,'Balanta Iulie'!$A$22:$A$60,$A66,'Balanta Iulie'!$B$22:$B$60,$B66)</f>
        <v>0</v>
      </c>
      <c r="J66" s="111">
        <f>SUMIFS('Balanta August'!$C$22:$C$60,'Balanta August'!$A$22:$A$60,$A66,'Balanta August'!$B$22:$B$60,$B66)+SUMIFS('Balanta August'!$E$22:$E$60,'Balanta August'!$A$22:$A$60,$A66,'Balanta August'!$B$22:$B$60,$B66)</f>
        <v>0</v>
      </c>
      <c r="K66" s="111">
        <f>SUMIFS('Balanta Septembrie'!$C$22:$C$60,'Balanta Septembrie'!$A$22:$A$60,$A66,'Balanta Septembrie'!$B$22:$B$60,$B66)+SUMIFS('Balanta Septembrie'!$E$22:$E$60,'Balanta Septembrie'!$A$22:$A$60,$A66,'Balanta Septembrie'!$B$22:$B$60,$B66)</f>
        <v>0</v>
      </c>
      <c r="L66" s="111">
        <f>SUMIFS('Balanta Octombrie'!$C$22:$C$60,'Balanta Octombrie'!$A$22:$A$60,$A66,'Balanta Octombrie'!$B$22:$B$60,$B66)+SUMIFS('Balanta Octombrie'!$E$22:$E$60,'Balanta Octombrie'!$A$22:$A$60,$A66,'Balanta Octombrie'!$B$22:$B$60,$B66)</f>
        <v>0</v>
      </c>
      <c r="M66" s="111">
        <f>SUMIFS('Balanta Noiembrie'!$C$22:$C$60,'Balanta Noiembrie'!$A$22:$A$60,$A66,'Balanta Noiembrie'!$B$22:$B$60,$B66)+SUMIFS('Balanta Noiembrie'!$E$22:$E$60,'Balanta Noiembrie'!$A$22:$A$60,$A66,'Balanta Noiembrie'!$B$22:$B$60,$B66)</f>
        <v>0</v>
      </c>
      <c r="N66" s="111">
        <f>SUMIFS('Balanta Decembrie'!$C$22:$C$60,'Balanta Decembrie'!$A$22:$A$60,$A66,'Balanta Decembrie'!$B$22:$B$60,$B66)+SUMIFS('Balanta Decembrie'!$E$22:$E$60,'Balanta Decembrie'!$A$22:$A$60,$A66,'Balanta Decembrie'!$B$22:$B$60,$B66)</f>
        <v>0</v>
      </c>
      <c r="O66" s="127">
        <f t="shared" si="9"/>
        <v>5</v>
      </c>
      <c r="P66" s="152" t="str">
        <f>IF('Raport Lunar'!$C$3="","",HLOOKUP('Raport Lunar'!$C$3,$A$60:$N$100,Q64,0))</f>
        <v/>
      </c>
      <c r="Q66">
        <v>8</v>
      </c>
    </row>
    <row r="67" spans="1:17">
      <c r="A67" s="107" t="s">
        <v>11</v>
      </c>
      <c r="B67" s="88" t="s">
        <v>20</v>
      </c>
      <c r="C67" s="111">
        <f>SUMIFS('Balanta Ianuarie'!$C$22:$C$60,'Balanta Ianuarie'!$A$22:$A$60,$A67,'Balanta Ianuarie'!$B$22:$B$60,$B67)+SUMIFS('Balanta Ianuarie'!$E$22:$E$60,'Balanta Ianuarie'!$A$22:$A$60,$A67,'Balanta Ianuarie'!$B$22:$B$60,$B67)</f>
        <v>10</v>
      </c>
      <c r="D67" s="111">
        <f>SUMIFS('Balanta Februarie'!$C$22:$C$60,'Balanta Februarie'!$A$22:$A$60,$A67,'Balanta Februarie'!$B$22:$B$60,$B67)+SUMIFS('Balanta Februarie'!$E$22:$E$60,'Balanta Februarie'!$A$22:$A$60,$A67,'Balanta Februarie'!$B$22:$B$60,$B67)</f>
        <v>0</v>
      </c>
      <c r="E67" s="111">
        <f>SUMIFS('Balanta Martie'!$C$22:$C$60,'Balanta Martie'!$A$22:$A$60,$A67,'Balanta Martie'!$B$22:$B$60,$B67)+SUMIFS('Balanta Martie'!$E$22:$E$60,'Balanta Martie'!$A$22:$A$60,$A67,'Balanta Martie'!$B$22:$B$60,$B67)</f>
        <v>0</v>
      </c>
      <c r="F67" s="111">
        <f>SUMIFS('Balanta Aprilie'!$C$22:$C$60,'Balanta Aprilie'!$A$22:$A$60,$A67,'Balanta Aprilie'!$B$22:$B$60,$B67)+SUMIFS('Balanta Aprilie'!$E$22:$E$60,'Balanta Aprilie'!$A$22:$A$60,$A67,'Balanta Aprilie'!$B$22:$B$60,$B67)</f>
        <v>0</v>
      </c>
      <c r="G67" s="111">
        <f>SUMIFS('Balanta Mai'!$C$22:$C$60,'Balanta Mai'!$A$22:$A$60,$A67,'Balanta Mai'!$B$22:$B$60,$B67)+SUMIFS('Balanta Mai'!$E$22:$E$60,'Balanta Mai'!$A$22:$A$60,$A67,'Balanta Mai'!$B$22:$B$60,$B67)</f>
        <v>0</v>
      </c>
      <c r="H67" s="111">
        <f>SUMIFS('Balanta Iunie'!$C$22:$C$60,'Balanta Iunie'!$A$22:$A$60,$A67,'Balanta Iunie'!$B$22:$B$60,$B67)+SUMIFS('Balanta Iunie'!$E$22:$E$60,'Balanta Iunie'!$A$22:$A$60,$A67,'Balanta Iunie'!$B$22:$B$60,$B67)</f>
        <v>0</v>
      </c>
      <c r="I67" s="111">
        <f>SUMIFS('Balanta Iulie'!$C$22:$C$60,'Balanta Iulie'!$A$22:$A$60,$A67,'Balanta Iulie'!$B$22:$B$60,$B67)+SUMIFS('Balanta Iulie'!$E$22:$E$60,'Balanta Iulie'!$A$22:$A$60,$A67,'Balanta Iulie'!$B$22:$B$60,$B67)</f>
        <v>0</v>
      </c>
      <c r="J67" s="111">
        <f>SUMIFS('Balanta August'!$C$22:$C$60,'Balanta August'!$A$22:$A$60,$A67,'Balanta August'!$B$22:$B$60,$B67)+SUMIFS('Balanta August'!$E$22:$E$60,'Balanta August'!$A$22:$A$60,$A67,'Balanta August'!$B$22:$B$60,$B67)</f>
        <v>0</v>
      </c>
      <c r="K67" s="111">
        <f>SUMIFS('Balanta Septembrie'!$C$22:$C$60,'Balanta Septembrie'!$A$22:$A$60,$A67,'Balanta Septembrie'!$B$22:$B$60,$B67)+SUMIFS('Balanta Septembrie'!$E$22:$E$60,'Balanta Septembrie'!$A$22:$A$60,$A67,'Balanta Septembrie'!$B$22:$B$60,$B67)</f>
        <v>0</v>
      </c>
      <c r="L67" s="111">
        <f>SUMIFS('Balanta Octombrie'!$C$22:$C$60,'Balanta Octombrie'!$A$22:$A$60,$A67,'Balanta Octombrie'!$B$22:$B$60,$B67)+SUMIFS('Balanta Octombrie'!$E$22:$E$60,'Balanta Octombrie'!$A$22:$A$60,$A67,'Balanta Octombrie'!$B$22:$B$60,$B67)</f>
        <v>0</v>
      </c>
      <c r="M67" s="111">
        <f>SUMIFS('Balanta Noiembrie'!$C$22:$C$60,'Balanta Noiembrie'!$A$22:$A$60,$A67,'Balanta Noiembrie'!$B$22:$B$60,$B67)+SUMIFS('Balanta Noiembrie'!$E$22:$E$60,'Balanta Noiembrie'!$A$22:$A$60,$A67,'Balanta Noiembrie'!$B$22:$B$60,$B67)</f>
        <v>0</v>
      </c>
      <c r="N67" s="111">
        <f>SUMIFS('Balanta Decembrie'!$C$22:$C$60,'Balanta Decembrie'!$A$22:$A$60,$A67,'Balanta Decembrie'!$B$22:$B$60,$B67)+SUMIFS('Balanta Decembrie'!$E$22:$E$60,'Balanta Decembrie'!$A$22:$A$60,$A67,'Balanta Decembrie'!$B$22:$B$60,$B67)</f>
        <v>0</v>
      </c>
      <c r="O67" s="127">
        <f t="shared" si="9"/>
        <v>10</v>
      </c>
      <c r="P67" s="152" t="str">
        <f>IF('Raport Lunar'!$C$3="","",HLOOKUP('Raport Lunar'!$C$3,$A$60:$N$100,Q65,0))</f>
        <v/>
      </c>
      <c r="Q67">
        <v>9</v>
      </c>
    </row>
    <row r="68" spans="1:17">
      <c r="A68" s="107" t="s">
        <v>11</v>
      </c>
      <c r="B68" s="88" t="s">
        <v>39</v>
      </c>
      <c r="C68" s="111">
        <f>SUMIFS('Balanta Ianuarie'!$C$22:$C$60,'Balanta Ianuarie'!$A$22:$A$60,$A68,'Balanta Ianuarie'!$B$22:$B$60,$B68)+SUMIFS('Balanta Ianuarie'!$E$22:$E$60,'Balanta Ianuarie'!$A$22:$A$60,$A68,'Balanta Ianuarie'!$B$22:$B$60,$B68)</f>
        <v>0</v>
      </c>
      <c r="D68" s="111">
        <f>SUMIFS('Balanta Februarie'!$C$22:$C$60,'Balanta Februarie'!$A$22:$A$60,$A68,'Balanta Februarie'!$B$22:$B$60,$B68)+SUMIFS('Balanta Februarie'!$E$22:$E$60,'Balanta Februarie'!$A$22:$A$60,$A68,'Balanta Februarie'!$B$22:$B$60,$B68)</f>
        <v>0</v>
      </c>
      <c r="E68" s="111">
        <f>SUMIFS('Balanta Martie'!$C$22:$C$60,'Balanta Martie'!$A$22:$A$60,$A68,'Balanta Martie'!$B$22:$B$60,$B68)+SUMIFS('Balanta Martie'!$E$22:$E$60,'Balanta Martie'!$A$22:$A$60,$A68,'Balanta Martie'!$B$22:$B$60,$B68)</f>
        <v>0</v>
      </c>
      <c r="F68" s="111">
        <f>SUMIFS('Balanta Aprilie'!$C$22:$C$60,'Balanta Aprilie'!$A$22:$A$60,$A68,'Balanta Aprilie'!$B$22:$B$60,$B68)+SUMIFS('Balanta Aprilie'!$E$22:$E$60,'Balanta Aprilie'!$A$22:$A$60,$A68,'Balanta Aprilie'!$B$22:$B$60,$B68)</f>
        <v>0</v>
      </c>
      <c r="G68" s="111">
        <f>SUMIFS('Balanta Mai'!$C$22:$C$60,'Balanta Mai'!$A$22:$A$60,$A68,'Balanta Mai'!$B$22:$B$60,$B68)+SUMIFS('Balanta Mai'!$E$22:$E$60,'Balanta Mai'!$A$22:$A$60,$A68,'Balanta Mai'!$B$22:$B$60,$B68)</f>
        <v>0</v>
      </c>
      <c r="H68" s="111">
        <f>SUMIFS('Balanta Iunie'!$C$22:$C$60,'Balanta Iunie'!$A$22:$A$60,$A68,'Balanta Iunie'!$B$22:$B$60,$B68)+SUMIFS('Balanta Iunie'!$E$22:$E$60,'Balanta Iunie'!$A$22:$A$60,$A68,'Balanta Iunie'!$B$22:$B$60,$B68)</f>
        <v>0</v>
      </c>
      <c r="I68" s="111">
        <f>SUMIFS('Balanta Iulie'!$C$22:$C$60,'Balanta Iulie'!$A$22:$A$60,$A68,'Balanta Iulie'!$B$22:$B$60,$B68)+SUMIFS('Balanta Iulie'!$E$22:$E$60,'Balanta Iulie'!$A$22:$A$60,$A68,'Balanta Iulie'!$B$22:$B$60,$B68)</f>
        <v>0</v>
      </c>
      <c r="J68" s="111">
        <f>SUMIFS('Balanta August'!$C$22:$C$60,'Balanta August'!$A$22:$A$60,$A68,'Balanta August'!$B$22:$B$60,$B68)+SUMIFS('Balanta August'!$E$22:$E$60,'Balanta August'!$A$22:$A$60,$A68,'Balanta August'!$B$22:$B$60,$B68)</f>
        <v>0</v>
      </c>
      <c r="K68" s="111">
        <f>SUMIFS('Balanta Septembrie'!$C$22:$C$60,'Balanta Septembrie'!$A$22:$A$60,$A68,'Balanta Septembrie'!$B$22:$B$60,$B68)+SUMIFS('Balanta Septembrie'!$E$22:$E$60,'Balanta Septembrie'!$A$22:$A$60,$A68,'Balanta Septembrie'!$B$22:$B$60,$B68)</f>
        <v>0</v>
      </c>
      <c r="L68" s="111">
        <f>SUMIFS('Balanta Octombrie'!$C$22:$C$60,'Balanta Octombrie'!$A$22:$A$60,$A68,'Balanta Octombrie'!$B$22:$B$60,$B68)+SUMIFS('Balanta Octombrie'!$E$22:$E$60,'Balanta Octombrie'!$A$22:$A$60,$A68,'Balanta Octombrie'!$B$22:$B$60,$B68)</f>
        <v>0</v>
      </c>
      <c r="M68" s="111">
        <f>SUMIFS('Balanta Noiembrie'!$C$22:$C$60,'Balanta Noiembrie'!$A$22:$A$60,$A68,'Balanta Noiembrie'!$B$22:$B$60,$B68)+SUMIFS('Balanta Noiembrie'!$E$22:$E$60,'Balanta Noiembrie'!$A$22:$A$60,$A68,'Balanta Noiembrie'!$B$22:$B$60,$B68)</f>
        <v>0</v>
      </c>
      <c r="N68" s="111">
        <f>SUMIFS('Balanta Decembrie'!$C$22:$C$60,'Balanta Decembrie'!$A$22:$A$60,$A68,'Balanta Decembrie'!$B$22:$B$60,$B68)+SUMIFS('Balanta Decembrie'!$E$22:$E$60,'Balanta Decembrie'!$A$22:$A$60,$A68,'Balanta Decembrie'!$B$22:$B$60,$B68)</f>
        <v>0</v>
      </c>
      <c r="O68" s="127">
        <f t="shared" si="9"/>
        <v>0</v>
      </c>
      <c r="P68" s="152" t="str">
        <f>IF('Raport Lunar'!$C$3="","",HLOOKUP('Raport Lunar'!$C$3,$A$60:$N$100,Q66,0))</f>
        <v/>
      </c>
      <c r="Q68">
        <v>10</v>
      </c>
    </row>
    <row r="69" spans="1:17">
      <c r="A69" s="107" t="s">
        <v>11</v>
      </c>
      <c r="B69" s="88" t="s">
        <v>21</v>
      </c>
      <c r="C69" s="111">
        <f>SUMIFS('Balanta Ianuarie'!$C$22:$C$60,'Balanta Ianuarie'!$A$22:$A$60,$A69,'Balanta Ianuarie'!$B$22:$B$60,$B69)+SUMIFS('Balanta Ianuarie'!$E$22:$E$60,'Balanta Ianuarie'!$A$22:$A$60,$A69,'Balanta Ianuarie'!$B$22:$B$60,$B69)</f>
        <v>0</v>
      </c>
      <c r="D69" s="111">
        <f>SUMIFS('Balanta Februarie'!$C$22:$C$60,'Balanta Februarie'!$A$22:$A$60,$A69,'Balanta Februarie'!$B$22:$B$60,$B69)+SUMIFS('Balanta Februarie'!$E$22:$E$60,'Balanta Februarie'!$A$22:$A$60,$A69,'Balanta Februarie'!$B$22:$B$60,$B69)</f>
        <v>0</v>
      </c>
      <c r="E69" s="111">
        <f>SUMIFS('Balanta Martie'!$C$22:$C$60,'Balanta Martie'!$A$22:$A$60,$A69,'Balanta Martie'!$B$22:$B$60,$B69)+SUMIFS('Balanta Martie'!$E$22:$E$60,'Balanta Martie'!$A$22:$A$60,$A69,'Balanta Martie'!$B$22:$B$60,$B69)</f>
        <v>0</v>
      </c>
      <c r="F69" s="111">
        <f>SUMIFS('Balanta Aprilie'!$C$22:$C$60,'Balanta Aprilie'!$A$22:$A$60,$A69,'Balanta Aprilie'!$B$22:$B$60,$B69)+SUMIFS('Balanta Aprilie'!$E$22:$E$60,'Balanta Aprilie'!$A$22:$A$60,$A69,'Balanta Aprilie'!$B$22:$B$60,$B69)</f>
        <v>0</v>
      </c>
      <c r="G69" s="111">
        <f>SUMIFS('Balanta Mai'!$C$22:$C$60,'Balanta Mai'!$A$22:$A$60,$A69,'Balanta Mai'!$B$22:$B$60,$B69)+SUMIFS('Balanta Mai'!$E$22:$E$60,'Balanta Mai'!$A$22:$A$60,$A69,'Balanta Mai'!$B$22:$B$60,$B69)</f>
        <v>0</v>
      </c>
      <c r="H69" s="111">
        <f>SUMIFS('Balanta Iunie'!$C$22:$C$60,'Balanta Iunie'!$A$22:$A$60,$A69,'Balanta Iunie'!$B$22:$B$60,$B69)+SUMIFS('Balanta Iunie'!$E$22:$E$60,'Balanta Iunie'!$A$22:$A$60,$A69,'Balanta Iunie'!$B$22:$B$60,$B69)</f>
        <v>0</v>
      </c>
      <c r="I69" s="111">
        <f>SUMIFS('Balanta Iulie'!$C$22:$C$60,'Balanta Iulie'!$A$22:$A$60,$A69,'Balanta Iulie'!$B$22:$B$60,$B69)+SUMIFS('Balanta Iulie'!$E$22:$E$60,'Balanta Iulie'!$A$22:$A$60,$A69,'Balanta Iulie'!$B$22:$B$60,$B69)</f>
        <v>0</v>
      </c>
      <c r="J69" s="111">
        <f>SUMIFS('Balanta August'!$C$22:$C$60,'Balanta August'!$A$22:$A$60,$A69,'Balanta August'!$B$22:$B$60,$B69)+SUMIFS('Balanta August'!$E$22:$E$60,'Balanta August'!$A$22:$A$60,$A69,'Balanta August'!$B$22:$B$60,$B69)</f>
        <v>0</v>
      </c>
      <c r="K69" s="111">
        <f>SUMIFS('Balanta Septembrie'!$C$22:$C$60,'Balanta Septembrie'!$A$22:$A$60,$A69,'Balanta Septembrie'!$B$22:$B$60,$B69)+SUMIFS('Balanta Septembrie'!$E$22:$E$60,'Balanta Septembrie'!$A$22:$A$60,$A69,'Balanta Septembrie'!$B$22:$B$60,$B69)</f>
        <v>0</v>
      </c>
      <c r="L69" s="111">
        <f>SUMIFS('Balanta Octombrie'!$C$22:$C$60,'Balanta Octombrie'!$A$22:$A$60,$A69,'Balanta Octombrie'!$B$22:$B$60,$B69)+SUMIFS('Balanta Octombrie'!$E$22:$E$60,'Balanta Octombrie'!$A$22:$A$60,$A69,'Balanta Octombrie'!$B$22:$B$60,$B69)</f>
        <v>0</v>
      </c>
      <c r="M69" s="111">
        <f>SUMIFS('Balanta Noiembrie'!$C$22:$C$60,'Balanta Noiembrie'!$A$22:$A$60,$A69,'Balanta Noiembrie'!$B$22:$B$60,$B69)+SUMIFS('Balanta Noiembrie'!$E$22:$E$60,'Balanta Noiembrie'!$A$22:$A$60,$A69,'Balanta Noiembrie'!$B$22:$B$60,$B69)</f>
        <v>0</v>
      </c>
      <c r="N69" s="111">
        <f>SUMIFS('Balanta Decembrie'!$C$22:$C$60,'Balanta Decembrie'!$A$22:$A$60,$A69,'Balanta Decembrie'!$B$22:$B$60,$B69)+SUMIFS('Balanta Decembrie'!$E$22:$E$60,'Balanta Decembrie'!$A$22:$A$60,$A69,'Balanta Decembrie'!$B$22:$B$60,$B69)</f>
        <v>0</v>
      </c>
      <c r="O69" s="127">
        <f t="shared" si="9"/>
        <v>0</v>
      </c>
      <c r="P69" s="152" t="str">
        <f>IF('Raport Lunar'!$C$3="","",HLOOKUP('Raport Lunar'!$C$3,$A$60:$N$100,Q67,0))</f>
        <v/>
      </c>
      <c r="Q69">
        <v>11</v>
      </c>
    </row>
    <row r="70" spans="1:17" ht="30">
      <c r="A70" s="107" t="s">
        <v>97</v>
      </c>
      <c r="B70" s="88" t="s">
        <v>98</v>
      </c>
      <c r="C70" s="111">
        <f>SUMIFS('Balanta Ianuarie'!$C$22:$C$60,'Balanta Ianuarie'!$A$22:$A$60,$A70,'Balanta Ianuarie'!$B$22:$B$60,$B70)+SUMIFS('Balanta Ianuarie'!$E$22:$E$60,'Balanta Ianuarie'!$A$22:$A$60,$A70,'Balanta Ianuarie'!$B$22:$B$60,$B70)</f>
        <v>0</v>
      </c>
      <c r="D70" s="111">
        <f>SUMIFS('Balanta Februarie'!$C$22:$C$60,'Balanta Februarie'!$A$22:$A$60,$A70,'Balanta Februarie'!$B$22:$B$60,$B70)+SUMIFS('Balanta Februarie'!$E$22:$E$60,'Balanta Februarie'!$A$22:$A$60,$A70,'Balanta Februarie'!$B$22:$B$60,$B70)</f>
        <v>0</v>
      </c>
      <c r="E70" s="111">
        <f>SUMIFS('Balanta Martie'!$C$22:$C$60,'Balanta Martie'!$A$22:$A$60,$A70,'Balanta Martie'!$B$22:$B$60,$B70)+SUMIFS('Balanta Martie'!$E$22:$E$60,'Balanta Martie'!$A$22:$A$60,$A70,'Balanta Martie'!$B$22:$B$60,$B70)</f>
        <v>0</v>
      </c>
      <c r="F70" s="111">
        <f>SUMIFS('Balanta Aprilie'!$C$22:$C$60,'Balanta Aprilie'!$A$22:$A$60,$A70,'Balanta Aprilie'!$B$22:$B$60,$B70)+SUMIFS('Balanta Aprilie'!$E$22:$E$60,'Balanta Aprilie'!$A$22:$A$60,$A70,'Balanta Aprilie'!$B$22:$B$60,$B70)</f>
        <v>0</v>
      </c>
      <c r="G70" s="111">
        <f>SUMIFS('Balanta Mai'!$C$22:$C$60,'Balanta Mai'!$A$22:$A$60,$A70,'Balanta Mai'!$B$22:$B$60,$B70)+SUMIFS('Balanta Mai'!$E$22:$E$60,'Balanta Mai'!$A$22:$A$60,$A70,'Balanta Mai'!$B$22:$B$60,$B70)</f>
        <v>0</v>
      </c>
      <c r="H70" s="111">
        <f>SUMIFS('Balanta Iunie'!$C$22:$C$60,'Balanta Iunie'!$A$22:$A$60,$A70,'Balanta Iunie'!$B$22:$B$60,$B70)+SUMIFS('Balanta Iunie'!$E$22:$E$60,'Balanta Iunie'!$A$22:$A$60,$A70,'Balanta Iunie'!$B$22:$B$60,$B70)</f>
        <v>0</v>
      </c>
      <c r="I70" s="111">
        <f>SUMIFS('Balanta Iulie'!$C$22:$C$60,'Balanta Iulie'!$A$22:$A$60,$A70,'Balanta Iulie'!$B$22:$B$60,$B70)+SUMIFS('Balanta Iulie'!$E$22:$E$60,'Balanta Iulie'!$A$22:$A$60,$A70,'Balanta Iulie'!$B$22:$B$60,$B70)</f>
        <v>0</v>
      </c>
      <c r="J70" s="111">
        <f>SUMIFS('Balanta August'!$C$22:$C$60,'Balanta August'!$A$22:$A$60,$A70,'Balanta August'!$B$22:$B$60,$B70)+SUMIFS('Balanta August'!$E$22:$E$60,'Balanta August'!$A$22:$A$60,$A70,'Balanta August'!$B$22:$B$60,$B70)</f>
        <v>0</v>
      </c>
      <c r="K70" s="111">
        <f>SUMIFS('Balanta Septembrie'!$C$22:$C$60,'Balanta Septembrie'!$A$22:$A$60,$A70,'Balanta Septembrie'!$B$22:$B$60,$B70)+SUMIFS('Balanta Septembrie'!$E$22:$E$60,'Balanta Septembrie'!$A$22:$A$60,$A70,'Balanta Septembrie'!$B$22:$B$60,$B70)</f>
        <v>0</v>
      </c>
      <c r="L70" s="111">
        <f>SUMIFS('Balanta Octombrie'!$C$22:$C$60,'Balanta Octombrie'!$A$22:$A$60,$A70,'Balanta Octombrie'!$B$22:$B$60,$B70)+SUMIFS('Balanta Octombrie'!$E$22:$E$60,'Balanta Octombrie'!$A$22:$A$60,$A70,'Balanta Octombrie'!$B$22:$B$60,$B70)</f>
        <v>0</v>
      </c>
      <c r="M70" s="111">
        <f>SUMIFS('Balanta Noiembrie'!$C$22:$C$60,'Balanta Noiembrie'!$A$22:$A$60,$A70,'Balanta Noiembrie'!$B$22:$B$60,$B70)+SUMIFS('Balanta Noiembrie'!$E$22:$E$60,'Balanta Noiembrie'!$A$22:$A$60,$A70,'Balanta Noiembrie'!$B$22:$B$60,$B70)</f>
        <v>0</v>
      </c>
      <c r="N70" s="111">
        <f>SUMIFS('Balanta Decembrie'!$C$22:$C$60,'Balanta Decembrie'!$A$22:$A$60,$A70,'Balanta Decembrie'!$B$22:$B$60,$B70)+SUMIFS('Balanta Decembrie'!$E$22:$E$60,'Balanta Decembrie'!$A$22:$A$60,$A70,'Balanta Decembrie'!$B$22:$B$60,$B70)</f>
        <v>0</v>
      </c>
      <c r="O70" s="127">
        <f t="shared" si="9"/>
        <v>0</v>
      </c>
      <c r="P70" s="152" t="str">
        <f>IF('Raport Lunar'!$C$3="","",HLOOKUP('Raport Lunar'!$C$3,$A$60:$N$100,Q68,0))</f>
        <v/>
      </c>
      <c r="Q70">
        <v>12</v>
      </c>
    </row>
    <row r="71" spans="1:17">
      <c r="A71" s="107" t="s">
        <v>97</v>
      </c>
      <c r="B71" s="88" t="s">
        <v>99</v>
      </c>
      <c r="C71" s="111">
        <f>SUMIFS('Balanta Ianuarie'!$C$22:$C$60,'Balanta Ianuarie'!$A$22:$A$60,$A71,'Balanta Ianuarie'!$B$22:$B$60,$B71)+SUMIFS('Balanta Ianuarie'!$E$22:$E$60,'Balanta Ianuarie'!$A$22:$A$60,$A71,'Balanta Ianuarie'!$B$22:$B$60,$B71)</f>
        <v>0</v>
      </c>
      <c r="D71" s="111">
        <f>SUMIFS('Balanta Februarie'!$C$22:$C$60,'Balanta Februarie'!$A$22:$A$60,$A71,'Balanta Februarie'!$B$22:$B$60,$B71)+SUMIFS('Balanta Februarie'!$E$22:$E$60,'Balanta Februarie'!$A$22:$A$60,$A71,'Balanta Februarie'!$B$22:$B$60,$B71)</f>
        <v>0</v>
      </c>
      <c r="E71" s="111">
        <f>SUMIFS('Balanta Martie'!$C$22:$C$60,'Balanta Martie'!$A$22:$A$60,$A71,'Balanta Martie'!$B$22:$B$60,$B71)+SUMIFS('Balanta Martie'!$E$22:$E$60,'Balanta Martie'!$A$22:$A$60,$A71,'Balanta Martie'!$B$22:$B$60,$B71)</f>
        <v>0</v>
      </c>
      <c r="F71" s="111">
        <f>SUMIFS('Balanta Aprilie'!$C$22:$C$60,'Balanta Aprilie'!$A$22:$A$60,$A71,'Balanta Aprilie'!$B$22:$B$60,$B71)+SUMIFS('Balanta Aprilie'!$E$22:$E$60,'Balanta Aprilie'!$A$22:$A$60,$A71,'Balanta Aprilie'!$B$22:$B$60,$B71)</f>
        <v>0</v>
      </c>
      <c r="G71" s="111">
        <f>SUMIFS('Balanta Mai'!$C$22:$C$60,'Balanta Mai'!$A$22:$A$60,$A71,'Balanta Mai'!$B$22:$B$60,$B71)+SUMIFS('Balanta Mai'!$E$22:$E$60,'Balanta Mai'!$A$22:$A$60,$A71,'Balanta Mai'!$B$22:$B$60,$B71)</f>
        <v>0</v>
      </c>
      <c r="H71" s="111">
        <f>SUMIFS('Balanta Iunie'!$C$22:$C$60,'Balanta Iunie'!$A$22:$A$60,$A71,'Balanta Iunie'!$B$22:$B$60,$B71)+SUMIFS('Balanta Iunie'!$E$22:$E$60,'Balanta Iunie'!$A$22:$A$60,$A71,'Balanta Iunie'!$B$22:$B$60,$B71)</f>
        <v>0</v>
      </c>
      <c r="I71" s="111">
        <f>SUMIFS('Balanta Iulie'!$C$22:$C$60,'Balanta Iulie'!$A$22:$A$60,$A71,'Balanta Iulie'!$B$22:$B$60,$B71)+SUMIFS('Balanta Iulie'!$E$22:$E$60,'Balanta Iulie'!$A$22:$A$60,$A71,'Balanta Iulie'!$B$22:$B$60,$B71)</f>
        <v>0</v>
      </c>
      <c r="J71" s="111">
        <f>SUMIFS('Balanta August'!$C$22:$C$60,'Balanta August'!$A$22:$A$60,$A71,'Balanta August'!$B$22:$B$60,$B71)+SUMIFS('Balanta August'!$E$22:$E$60,'Balanta August'!$A$22:$A$60,$A71,'Balanta August'!$B$22:$B$60,$B71)</f>
        <v>0</v>
      </c>
      <c r="K71" s="111">
        <f>SUMIFS('Balanta Septembrie'!$C$22:$C$60,'Balanta Septembrie'!$A$22:$A$60,$A71,'Balanta Septembrie'!$B$22:$B$60,$B71)+SUMIFS('Balanta Septembrie'!$E$22:$E$60,'Balanta Septembrie'!$A$22:$A$60,$A71,'Balanta Septembrie'!$B$22:$B$60,$B71)</f>
        <v>0</v>
      </c>
      <c r="L71" s="111">
        <f>SUMIFS('Balanta Octombrie'!$C$22:$C$60,'Balanta Octombrie'!$A$22:$A$60,$A71,'Balanta Octombrie'!$B$22:$B$60,$B71)+SUMIFS('Balanta Octombrie'!$E$22:$E$60,'Balanta Octombrie'!$A$22:$A$60,$A71,'Balanta Octombrie'!$B$22:$B$60,$B71)</f>
        <v>0</v>
      </c>
      <c r="M71" s="111">
        <f>SUMIFS('Balanta Noiembrie'!$C$22:$C$60,'Balanta Noiembrie'!$A$22:$A$60,$A71,'Balanta Noiembrie'!$B$22:$B$60,$B71)+SUMIFS('Balanta Noiembrie'!$E$22:$E$60,'Balanta Noiembrie'!$A$22:$A$60,$A71,'Balanta Noiembrie'!$B$22:$B$60,$B71)</f>
        <v>0</v>
      </c>
      <c r="N71" s="111">
        <f>SUMIFS('Balanta Decembrie'!$C$22:$C$60,'Balanta Decembrie'!$A$22:$A$60,$A71,'Balanta Decembrie'!$B$22:$B$60,$B71)+SUMIFS('Balanta Decembrie'!$E$22:$E$60,'Balanta Decembrie'!$A$22:$A$60,$A71,'Balanta Decembrie'!$B$22:$B$60,$B71)</f>
        <v>0</v>
      </c>
      <c r="O71" s="127">
        <f t="shared" si="9"/>
        <v>0</v>
      </c>
      <c r="P71" s="152" t="str">
        <f>IF('Raport Lunar'!$C$3="","",HLOOKUP('Raport Lunar'!$C$3,$A$60:$N$100,Q69,0))</f>
        <v/>
      </c>
      <c r="Q71">
        <v>13</v>
      </c>
    </row>
    <row r="72" spans="1:17" ht="30">
      <c r="A72" s="107" t="s">
        <v>61</v>
      </c>
      <c r="B72" s="88" t="s">
        <v>94</v>
      </c>
      <c r="C72" s="111">
        <f>SUMIFS('Balanta Ianuarie'!$C$22:$C$60,'Balanta Ianuarie'!$A$22:$A$60,$A72,'Balanta Ianuarie'!$B$22:$B$60,$B72)+SUMIFS('Balanta Ianuarie'!$E$22:$E$60,'Balanta Ianuarie'!$A$22:$A$60,$A72,'Balanta Ianuarie'!$B$22:$B$60,$B72)</f>
        <v>0</v>
      </c>
      <c r="D72" s="111">
        <f>SUMIFS('Balanta Februarie'!$C$22:$C$60,'Balanta Februarie'!$A$22:$A$60,$A72,'Balanta Februarie'!$B$22:$B$60,$B72)+SUMIFS('Balanta Februarie'!$E$22:$E$60,'Balanta Februarie'!$A$22:$A$60,$A72,'Balanta Februarie'!$B$22:$B$60,$B72)</f>
        <v>0</v>
      </c>
      <c r="E72" s="111">
        <f>SUMIFS('Balanta Martie'!$C$22:$C$60,'Balanta Martie'!$A$22:$A$60,$A72,'Balanta Martie'!$B$22:$B$60,$B72)+SUMIFS('Balanta Martie'!$E$22:$E$60,'Balanta Martie'!$A$22:$A$60,$A72,'Balanta Martie'!$B$22:$B$60,$B72)</f>
        <v>0</v>
      </c>
      <c r="F72" s="111">
        <f>SUMIFS('Balanta Aprilie'!$C$22:$C$60,'Balanta Aprilie'!$A$22:$A$60,$A72,'Balanta Aprilie'!$B$22:$B$60,$B72)+SUMIFS('Balanta Aprilie'!$E$22:$E$60,'Balanta Aprilie'!$A$22:$A$60,$A72,'Balanta Aprilie'!$B$22:$B$60,$B72)</f>
        <v>0</v>
      </c>
      <c r="G72" s="111">
        <f>SUMIFS('Balanta Mai'!$C$22:$C$60,'Balanta Mai'!$A$22:$A$60,$A72,'Balanta Mai'!$B$22:$B$60,$B72)+SUMIFS('Balanta Mai'!$E$22:$E$60,'Balanta Mai'!$A$22:$A$60,$A72,'Balanta Mai'!$B$22:$B$60,$B72)</f>
        <v>0</v>
      </c>
      <c r="H72" s="111">
        <f>SUMIFS('Balanta Iunie'!$C$22:$C$60,'Balanta Iunie'!$A$22:$A$60,$A72,'Balanta Iunie'!$B$22:$B$60,$B72)+SUMIFS('Balanta Iunie'!$E$22:$E$60,'Balanta Iunie'!$A$22:$A$60,$A72,'Balanta Iunie'!$B$22:$B$60,$B72)</f>
        <v>0</v>
      </c>
      <c r="I72" s="111">
        <f>SUMIFS('Balanta Iulie'!$C$22:$C$60,'Balanta Iulie'!$A$22:$A$60,$A72,'Balanta Iulie'!$B$22:$B$60,$B72)+SUMIFS('Balanta Iulie'!$E$22:$E$60,'Balanta Iulie'!$A$22:$A$60,$A72,'Balanta Iulie'!$B$22:$B$60,$B72)</f>
        <v>0</v>
      </c>
      <c r="J72" s="111">
        <f>SUMIFS('Balanta August'!$C$22:$C$60,'Balanta August'!$A$22:$A$60,$A72,'Balanta August'!$B$22:$B$60,$B72)+SUMIFS('Balanta August'!$E$22:$E$60,'Balanta August'!$A$22:$A$60,$A72,'Balanta August'!$B$22:$B$60,$B72)</f>
        <v>0</v>
      </c>
      <c r="K72" s="111">
        <f>SUMIFS('Balanta Septembrie'!$C$22:$C$60,'Balanta Septembrie'!$A$22:$A$60,$A72,'Balanta Septembrie'!$B$22:$B$60,$B72)+SUMIFS('Balanta Septembrie'!$E$22:$E$60,'Balanta Septembrie'!$A$22:$A$60,$A72,'Balanta Septembrie'!$B$22:$B$60,$B72)</f>
        <v>0</v>
      </c>
      <c r="L72" s="111">
        <f>SUMIFS('Balanta Octombrie'!$C$22:$C$60,'Balanta Octombrie'!$A$22:$A$60,$A72,'Balanta Octombrie'!$B$22:$B$60,$B72)+SUMIFS('Balanta Octombrie'!$E$22:$E$60,'Balanta Octombrie'!$A$22:$A$60,$A72,'Balanta Octombrie'!$B$22:$B$60,$B72)</f>
        <v>0</v>
      </c>
      <c r="M72" s="111">
        <f>SUMIFS('Balanta Noiembrie'!$C$22:$C$60,'Balanta Noiembrie'!$A$22:$A$60,$A72,'Balanta Noiembrie'!$B$22:$B$60,$B72)+SUMIFS('Balanta Noiembrie'!$E$22:$E$60,'Balanta Noiembrie'!$A$22:$A$60,$A72,'Balanta Noiembrie'!$B$22:$B$60,$B72)</f>
        <v>0</v>
      </c>
      <c r="N72" s="111">
        <f>SUMIFS('Balanta Decembrie'!$C$22:$C$60,'Balanta Decembrie'!$A$22:$A$60,$A72,'Balanta Decembrie'!$B$22:$B$60,$B72)+SUMIFS('Balanta Decembrie'!$E$22:$E$60,'Balanta Decembrie'!$A$22:$A$60,$A72,'Balanta Decembrie'!$B$22:$B$60,$B72)</f>
        <v>0</v>
      </c>
      <c r="O72" s="127">
        <f t="shared" si="9"/>
        <v>0</v>
      </c>
      <c r="P72" s="152" t="str">
        <f>IF('Raport Lunar'!$C$3="","",HLOOKUP('Raport Lunar'!$C$3,$A$60:$N$100,Q70,0))</f>
        <v/>
      </c>
      <c r="Q72">
        <v>14</v>
      </c>
    </row>
    <row r="73" spans="1:17">
      <c r="A73" s="107" t="s">
        <v>61</v>
      </c>
      <c r="B73" s="88" t="s">
        <v>22</v>
      </c>
      <c r="C73" s="111">
        <f>SUMIFS('Balanta Ianuarie'!$C$22:$C$60,'Balanta Ianuarie'!$A$22:$A$60,$A73,'Balanta Ianuarie'!$B$22:$B$60,$B73)+SUMIFS('Balanta Ianuarie'!$E$22:$E$60,'Balanta Ianuarie'!$A$22:$A$60,$A73,'Balanta Ianuarie'!$B$22:$B$60,$B73)</f>
        <v>100</v>
      </c>
      <c r="D73" s="111">
        <f>SUMIFS('Balanta Februarie'!$C$22:$C$60,'Balanta Februarie'!$A$22:$A$60,$A73,'Balanta Februarie'!$B$22:$B$60,$B73)+SUMIFS('Balanta Februarie'!$E$22:$E$60,'Balanta Februarie'!$A$22:$A$60,$A73,'Balanta Februarie'!$B$22:$B$60,$B73)</f>
        <v>0</v>
      </c>
      <c r="E73" s="111">
        <f>SUMIFS('Balanta Martie'!$C$22:$C$60,'Balanta Martie'!$A$22:$A$60,$A73,'Balanta Martie'!$B$22:$B$60,$B73)+SUMIFS('Balanta Martie'!$E$22:$E$60,'Balanta Martie'!$A$22:$A$60,$A73,'Balanta Martie'!$B$22:$B$60,$B73)</f>
        <v>0</v>
      </c>
      <c r="F73" s="111">
        <f>SUMIFS('Balanta Aprilie'!$C$22:$C$60,'Balanta Aprilie'!$A$22:$A$60,$A73,'Balanta Aprilie'!$B$22:$B$60,$B73)+SUMIFS('Balanta Aprilie'!$E$22:$E$60,'Balanta Aprilie'!$A$22:$A$60,$A73,'Balanta Aprilie'!$B$22:$B$60,$B73)</f>
        <v>0</v>
      </c>
      <c r="G73" s="111">
        <f>SUMIFS('Balanta Mai'!$C$22:$C$60,'Balanta Mai'!$A$22:$A$60,$A73,'Balanta Mai'!$B$22:$B$60,$B73)+SUMIFS('Balanta Mai'!$E$22:$E$60,'Balanta Mai'!$A$22:$A$60,$A73,'Balanta Mai'!$B$22:$B$60,$B73)</f>
        <v>0</v>
      </c>
      <c r="H73" s="111">
        <f>SUMIFS('Balanta Iunie'!$C$22:$C$60,'Balanta Iunie'!$A$22:$A$60,$A73,'Balanta Iunie'!$B$22:$B$60,$B73)+SUMIFS('Balanta Iunie'!$E$22:$E$60,'Balanta Iunie'!$A$22:$A$60,$A73,'Balanta Iunie'!$B$22:$B$60,$B73)</f>
        <v>0</v>
      </c>
      <c r="I73" s="111">
        <f>SUMIFS('Balanta Iulie'!$C$22:$C$60,'Balanta Iulie'!$A$22:$A$60,$A73,'Balanta Iulie'!$B$22:$B$60,$B73)+SUMIFS('Balanta Iulie'!$E$22:$E$60,'Balanta Iulie'!$A$22:$A$60,$A73,'Balanta Iulie'!$B$22:$B$60,$B73)</f>
        <v>0</v>
      </c>
      <c r="J73" s="111">
        <f>SUMIFS('Balanta August'!$C$22:$C$60,'Balanta August'!$A$22:$A$60,$A73,'Balanta August'!$B$22:$B$60,$B73)+SUMIFS('Balanta August'!$E$22:$E$60,'Balanta August'!$A$22:$A$60,$A73,'Balanta August'!$B$22:$B$60,$B73)</f>
        <v>0</v>
      </c>
      <c r="K73" s="111">
        <f>SUMIFS('Balanta Septembrie'!$C$22:$C$60,'Balanta Septembrie'!$A$22:$A$60,$A73,'Balanta Septembrie'!$B$22:$B$60,$B73)+SUMIFS('Balanta Septembrie'!$E$22:$E$60,'Balanta Septembrie'!$A$22:$A$60,$A73,'Balanta Septembrie'!$B$22:$B$60,$B73)</f>
        <v>0</v>
      </c>
      <c r="L73" s="111">
        <f>SUMIFS('Balanta Octombrie'!$C$22:$C$60,'Balanta Octombrie'!$A$22:$A$60,$A73,'Balanta Octombrie'!$B$22:$B$60,$B73)+SUMIFS('Balanta Octombrie'!$E$22:$E$60,'Balanta Octombrie'!$A$22:$A$60,$A73,'Balanta Octombrie'!$B$22:$B$60,$B73)</f>
        <v>0</v>
      </c>
      <c r="M73" s="111">
        <f>SUMIFS('Balanta Noiembrie'!$C$22:$C$60,'Balanta Noiembrie'!$A$22:$A$60,$A73,'Balanta Noiembrie'!$B$22:$B$60,$B73)+SUMIFS('Balanta Noiembrie'!$E$22:$E$60,'Balanta Noiembrie'!$A$22:$A$60,$A73,'Balanta Noiembrie'!$B$22:$B$60,$B73)</f>
        <v>0</v>
      </c>
      <c r="N73" s="111">
        <f>SUMIFS('Balanta Decembrie'!$C$22:$C$60,'Balanta Decembrie'!$A$22:$A$60,$A73,'Balanta Decembrie'!$B$22:$B$60,$B73)+SUMIFS('Balanta Decembrie'!$E$22:$E$60,'Balanta Decembrie'!$A$22:$A$60,$A73,'Balanta Decembrie'!$B$22:$B$60,$B73)</f>
        <v>0</v>
      </c>
      <c r="O73" s="127">
        <f t="shared" si="9"/>
        <v>100</v>
      </c>
      <c r="P73" s="152" t="str">
        <f>IF('Raport Lunar'!$C$3="","",HLOOKUP('Raport Lunar'!$C$3,$A$60:$N$100,Q71,0))</f>
        <v/>
      </c>
      <c r="Q73">
        <v>15</v>
      </c>
    </row>
    <row r="74" spans="1:17">
      <c r="A74" s="107" t="s">
        <v>61</v>
      </c>
      <c r="B74" s="88" t="s">
        <v>38</v>
      </c>
      <c r="C74" s="111">
        <f>SUMIFS('Balanta Ianuarie'!$C$22:$C$60,'Balanta Ianuarie'!$A$22:$A$60,$A74,'Balanta Ianuarie'!$B$22:$B$60,$B74)+SUMIFS('Balanta Ianuarie'!$E$22:$E$60,'Balanta Ianuarie'!$A$22:$A$60,$A74,'Balanta Ianuarie'!$B$22:$B$60,$B74)</f>
        <v>0</v>
      </c>
      <c r="D74" s="111">
        <f>SUMIFS('Balanta Februarie'!$C$22:$C$60,'Balanta Februarie'!$A$22:$A$60,$A74,'Balanta Februarie'!$B$22:$B$60,$B74)+SUMIFS('Balanta Februarie'!$E$22:$E$60,'Balanta Februarie'!$A$22:$A$60,$A74,'Balanta Februarie'!$B$22:$B$60,$B74)</f>
        <v>0</v>
      </c>
      <c r="E74" s="111">
        <f>SUMIFS('Balanta Martie'!$C$22:$C$60,'Balanta Martie'!$A$22:$A$60,$A74,'Balanta Martie'!$B$22:$B$60,$B74)+SUMIFS('Balanta Martie'!$E$22:$E$60,'Balanta Martie'!$A$22:$A$60,$A74,'Balanta Martie'!$B$22:$B$60,$B74)</f>
        <v>0</v>
      </c>
      <c r="F74" s="111">
        <f>SUMIFS('Balanta Aprilie'!$C$22:$C$60,'Balanta Aprilie'!$A$22:$A$60,$A74,'Balanta Aprilie'!$B$22:$B$60,$B74)+SUMIFS('Balanta Aprilie'!$E$22:$E$60,'Balanta Aprilie'!$A$22:$A$60,$A74,'Balanta Aprilie'!$B$22:$B$60,$B74)</f>
        <v>0</v>
      </c>
      <c r="G74" s="111">
        <f>SUMIFS('Balanta Mai'!$C$22:$C$60,'Balanta Mai'!$A$22:$A$60,$A74,'Balanta Mai'!$B$22:$B$60,$B74)+SUMIFS('Balanta Mai'!$E$22:$E$60,'Balanta Mai'!$A$22:$A$60,$A74,'Balanta Mai'!$B$22:$B$60,$B74)</f>
        <v>0</v>
      </c>
      <c r="H74" s="111">
        <f>SUMIFS('Balanta Iunie'!$C$22:$C$60,'Balanta Iunie'!$A$22:$A$60,$A74,'Balanta Iunie'!$B$22:$B$60,$B74)+SUMIFS('Balanta Iunie'!$E$22:$E$60,'Balanta Iunie'!$A$22:$A$60,$A74,'Balanta Iunie'!$B$22:$B$60,$B74)</f>
        <v>0</v>
      </c>
      <c r="I74" s="111">
        <f>SUMIFS('Balanta Iulie'!$C$22:$C$60,'Balanta Iulie'!$A$22:$A$60,$A74,'Balanta Iulie'!$B$22:$B$60,$B74)+SUMIFS('Balanta Iulie'!$E$22:$E$60,'Balanta Iulie'!$A$22:$A$60,$A74,'Balanta Iulie'!$B$22:$B$60,$B74)</f>
        <v>0</v>
      </c>
      <c r="J74" s="111">
        <f>SUMIFS('Balanta August'!$C$22:$C$60,'Balanta August'!$A$22:$A$60,$A74,'Balanta August'!$B$22:$B$60,$B74)+SUMIFS('Balanta August'!$E$22:$E$60,'Balanta August'!$A$22:$A$60,$A74,'Balanta August'!$B$22:$B$60,$B74)</f>
        <v>0</v>
      </c>
      <c r="K74" s="111">
        <f>SUMIFS('Balanta Septembrie'!$C$22:$C$60,'Balanta Septembrie'!$A$22:$A$60,$A74,'Balanta Septembrie'!$B$22:$B$60,$B74)+SUMIFS('Balanta Septembrie'!$E$22:$E$60,'Balanta Septembrie'!$A$22:$A$60,$A74,'Balanta Septembrie'!$B$22:$B$60,$B74)</f>
        <v>0</v>
      </c>
      <c r="L74" s="111">
        <f>SUMIFS('Balanta Octombrie'!$C$22:$C$60,'Balanta Octombrie'!$A$22:$A$60,$A74,'Balanta Octombrie'!$B$22:$B$60,$B74)+SUMIFS('Balanta Octombrie'!$E$22:$E$60,'Balanta Octombrie'!$A$22:$A$60,$A74,'Balanta Octombrie'!$B$22:$B$60,$B74)</f>
        <v>0</v>
      </c>
      <c r="M74" s="111">
        <f>SUMIFS('Balanta Noiembrie'!$C$22:$C$60,'Balanta Noiembrie'!$A$22:$A$60,$A74,'Balanta Noiembrie'!$B$22:$B$60,$B74)+SUMIFS('Balanta Noiembrie'!$E$22:$E$60,'Balanta Noiembrie'!$A$22:$A$60,$A74,'Balanta Noiembrie'!$B$22:$B$60,$B74)</f>
        <v>0</v>
      </c>
      <c r="N74" s="111">
        <f>SUMIFS('Balanta Decembrie'!$C$22:$C$60,'Balanta Decembrie'!$A$22:$A$60,$A74,'Balanta Decembrie'!$B$22:$B$60,$B74)+SUMIFS('Balanta Decembrie'!$E$22:$E$60,'Balanta Decembrie'!$A$22:$A$60,$A74,'Balanta Decembrie'!$B$22:$B$60,$B74)</f>
        <v>0</v>
      </c>
      <c r="O74" s="127">
        <f t="shared" si="9"/>
        <v>0</v>
      </c>
      <c r="P74" s="152" t="str">
        <f>IF('Raport Lunar'!$C$3="","",HLOOKUP('Raport Lunar'!$C$3,$A$60:$N$100,Q72,0))</f>
        <v/>
      </c>
      <c r="Q74">
        <v>16</v>
      </c>
    </row>
    <row r="75" spans="1:17">
      <c r="A75" s="107" t="s">
        <v>61</v>
      </c>
      <c r="B75" s="88" t="s">
        <v>21</v>
      </c>
      <c r="C75" s="111">
        <f>SUMIFS('Balanta Ianuarie'!$C$22:$C$60,'Balanta Ianuarie'!$A$22:$A$60,$A75,'Balanta Ianuarie'!$B$22:$B$60,$B75)+SUMIFS('Balanta Ianuarie'!$E$22:$E$60,'Balanta Ianuarie'!$A$22:$A$60,$A75,'Balanta Ianuarie'!$B$22:$B$60,$B75)</f>
        <v>0</v>
      </c>
      <c r="D75" s="111">
        <f>SUMIFS('Balanta Februarie'!$C$22:$C$60,'Balanta Februarie'!$A$22:$A$60,$A75,'Balanta Februarie'!$B$22:$B$60,$B75)+SUMIFS('Balanta Februarie'!$E$22:$E$60,'Balanta Februarie'!$A$22:$A$60,$A75,'Balanta Februarie'!$B$22:$B$60,$B75)</f>
        <v>0</v>
      </c>
      <c r="E75" s="111">
        <f>SUMIFS('Balanta Martie'!$C$22:$C$60,'Balanta Martie'!$A$22:$A$60,$A75,'Balanta Martie'!$B$22:$B$60,$B75)+SUMIFS('Balanta Martie'!$E$22:$E$60,'Balanta Martie'!$A$22:$A$60,$A75,'Balanta Martie'!$B$22:$B$60,$B75)</f>
        <v>0</v>
      </c>
      <c r="F75" s="111">
        <f>SUMIFS('Balanta Aprilie'!$C$22:$C$60,'Balanta Aprilie'!$A$22:$A$60,$A75,'Balanta Aprilie'!$B$22:$B$60,$B75)+SUMIFS('Balanta Aprilie'!$E$22:$E$60,'Balanta Aprilie'!$A$22:$A$60,$A75,'Balanta Aprilie'!$B$22:$B$60,$B75)</f>
        <v>0</v>
      </c>
      <c r="G75" s="111">
        <f>SUMIFS('Balanta Mai'!$C$22:$C$60,'Balanta Mai'!$A$22:$A$60,$A75,'Balanta Mai'!$B$22:$B$60,$B75)+SUMIFS('Balanta Mai'!$E$22:$E$60,'Balanta Mai'!$A$22:$A$60,$A75,'Balanta Mai'!$B$22:$B$60,$B75)</f>
        <v>0</v>
      </c>
      <c r="H75" s="111">
        <f>SUMIFS('Balanta Iunie'!$C$22:$C$60,'Balanta Iunie'!$A$22:$A$60,$A75,'Balanta Iunie'!$B$22:$B$60,$B75)+SUMIFS('Balanta Iunie'!$E$22:$E$60,'Balanta Iunie'!$A$22:$A$60,$A75,'Balanta Iunie'!$B$22:$B$60,$B75)</f>
        <v>0</v>
      </c>
      <c r="I75" s="111">
        <f>SUMIFS('Balanta Iulie'!$C$22:$C$60,'Balanta Iulie'!$A$22:$A$60,$A75,'Balanta Iulie'!$B$22:$B$60,$B75)+SUMIFS('Balanta Iulie'!$E$22:$E$60,'Balanta Iulie'!$A$22:$A$60,$A75,'Balanta Iulie'!$B$22:$B$60,$B75)</f>
        <v>0</v>
      </c>
      <c r="J75" s="111">
        <f>SUMIFS('Balanta August'!$C$22:$C$60,'Balanta August'!$A$22:$A$60,$A75,'Balanta August'!$B$22:$B$60,$B75)+SUMIFS('Balanta August'!$E$22:$E$60,'Balanta August'!$A$22:$A$60,$A75,'Balanta August'!$B$22:$B$60,$B75)</f>
        <v>0</v>
      </c>
      <c r="K75" s="111">
        <f>SUMIFS('Balanta Septembrie'!$C$22:$C$60,'Balanta Septembrie'!$A$22:$A$60,$A75,'Balanta Septembrie'!$B$22:$B$60,$B75)+SUMIFS('Balanta Septembrie'!$E$22:$E$60,'Balanta Septembrie'!$A$22:$A$60,$A75,'Balanta Septembrie'!$B$22:$B$60,$B75)</f>
        <v>0</v>
      </c>
      <c r="L75" s="111">
        <f>SUMIFS('Balanta Octombrie'!$C$22:$C$60,'Balanta Octombrie'!$A$22:$A$60,$A75,'Balanta Octombrie'!$B$22:$B$60,$B75)+SUMIFS('Balanta Octombrie'!$E$22:$E$60,'Balanta Octombrie'!$A$22:$A$60,$A75,'Balanta Octombrie'!$B$22:$B$60,$B75)</f>
        <v>0</v>
      </c>
      <c r="M75" s="111">
        <f>SUMIFS('Balanta Noiembrie'!$C$22:$C$60,'Balanta Noiembrie'!$A$22:$A$60,$A75,'Balanta Noiembrie'!$B$22:$B$60,$B75)+SUMIFS('Balanta Noiembrie'!$E$22:$E$60,'Balanta Noiembrie'!$A$22:$A$60,$A75,'Balanta Noiembrie'!$B$22:$B$60,$B75)</f>
        <v>0</v>
      </c>
      <c r="N75" s="111">
        <f>SUMIFS('Balanta Decembrie'!$C$22:$C$60,'Balanta Decembrie'!$A$22:$A$60,$A75,'Balanta Decembrie'!$B$22:$B$60,$B75)+SUMIFS('Balanta Decembrie'!$E$22:$E$60,'Balanta Decembrie'!$A$22:$A$60,$A75,'Balanta Decembrie'!$B$22:$B$60,$B75)</f>
        <v>0</v>
      </c>
      <c r="O75" s="127">
        <f t="shared" si="9"/>
        <v>0</v>
      </c>
      <c r="P75" s="152" t="str">
        <f>IF('Raport Lunar'!$C$3="","",HLOOKUP('Raport Lunar'!$C$3,$A$60:$N$100,Q73,0))</f>
        <v/>
      </c>
      <c r="Q75">
        <v>17</v>
      </c>
    </row>
    <row r="76" spans="1:17">
      <c r="A76" s="107" t="s">
        <v>23</v>
      </c>
      <c r="B76" s="88" t="s">
        <v>24</v>
      </c>
      <c r="C76" s="111">
        <f>SUMIFS('Balanta Ianuarie'!$C$22:$C$60,'Balanta Ianuarie'!$A$22:$A$60,$A76,'Balanta Ianuarie'!$B$22:$B$60,$B76)+SUMIFS('Balanta Ianuarie'!$E$22:$E$60,'Balanta Ianuarie'!$A$22:$A$60,$A76,'Balanta Ianuarie'!$B$22:$B$60,$B76)</f>
        <v>0</v>
      </c>
      <c r="D76" s="111">
        <f>SUMIFS('Balanta Februarie'!$C$22:$C$60,'Balanta Februarie'!$A$22:$A$60,$A76,'Balanta Februarie'!$B$22:$B$60,$B76)+SUMIFS('Balanta Februarie'!$E$22:$E$60,'Balanta Februarie'!$A$22:$A$60,$A76,'Balanta Februarie'!$B$22:$B$60,$B76)</f>
        <v>0</v>
      </c>
      <c r="E76" s="111">
        <f>SUMIFS('Balanta Martie'!$C$22:$C$60,'Balanta Martie'!$A$22:$A$60,$A76,'Balanta Martie'!$B$22:$B$60,$B76)+SUMIFS('Balanta Martie'!$E$22:$E$60,'Balanta Martie'!$A$22:$A$60,$A76,'Balanta Martie'!$B$22:$B$60,$B76)</f>
        <v>0</v>
      </c>
      <c r="F76" s="111">
        <f>SUMIFS('Balanta Aprilie'!$C$22:$C$60,'Balanta Aprilie'!$A$22:$A$60,$A76,'Balanta Aprilie'!$B$22:$B$60,$B76)+SUMIFS('Balanta Aprilie'!$E$22:$E$60,'Balanta Aprilie'!$A$22:$A$60,$A76,'Balanta Aprilie'!$B$22:$B$60,$B76)</f>
        <v>0</v>
      </c>
      <c r="G76" s="111">
        <f>SUMIFS('Balanta Mai'!$C$22:$C$60,'Balanta Mai'!$A$22:$A$60,$A76,'Balanta Mai'!$B$22:$B$60,$B76)+SUMIFS('Balanta Mai'!$E$22:$E$60,'Balanta Mai'!$A$22:$A$60,$A76,'Balanta Mai'!$B$22:$B$60,$B76)</f>
        <v>0</v>
      </c>
      <c r="H76" s="111">
        <f>SUMIFS('Balanta Iunie'!$C$22:$C$60,'Balanta Iunie'!$A$22:$A$60,$A76,'Balanta Iunie'!$B$22:$B$60,$B76)+SUMIFS('Balanta Iunie'!$E$22:$E$60,'Balanta Iunie'!$A$22:$A$60,$A76,'Balanta Iunie'!$B$22:$B$60,$B76)</f>
        <v>0</v>
      </c>
      <c r="I76" s="111">
        <f>SUMIFS('Balanta Iulie'!$C$22:$C$60,'Balanta Iulie'!$A$22:$A$60,$A76,'Balanta Iulie'!$B$22:$B$60,$B76)+SUMIFS('Balanta Iulie'!$E$22:$E$60,'Balanta Iulie'!$A$22:$A$60,$A76,'Balanta Iulie'!$B$22:$B$60,$B76)</f>
        <v>0</v>
      </c>
      <c r="J76" s="111">
        <f>SUMIFS('Balanta August'!$C$22:$C$60,'Balanta August'!$A$22:$A$60,$A76,'Balanta August'!$B$22:$B$60,$B76)+SUMIFS('Balanta August'!$E$22:$E$60,'Balanta August'!$A$22:$A$60,$A76,'Balanta August'!$B$22:$B$60,$B76)</f>
        <v>0</v>
      </c>
      <c r="K76" s="111">
        <f>SUMIFS('Balanta Septembrie'!$C$22:$C$60,'Balanta Septembrie'!$A$22:$A$60,$A76,'Balanta Septembrie'!$B$22:$B$60,$B76)+SUMIFS('Balanta Septembrie'!$E$22:$E$60,'Balanta Septembrie'!$A$22:$A$60,$A76,'Balanta Septembrie'!$B$22:$B$60,$B76)</f>
        <v>0</v>
      </c>
      <c r="L76" s="111">
        <f>SUMIFS('Balanta Octombrie'!$C$22:$C$60,'Balanta Octombrie'!$A$22:$A$60,$A76,'Balanta Octombrie'!$B$22:$B$60,$B76)+SUMIFS('Balanta Octombrie'!$E$22:$E$60,'Balanta Octombrie'!$A$22:$A$60,$A76,'Balanta Octombrie'!$B$22:$B$60,$B76)</f>
        <v>0</v>
      </c>
      <c r="M76" s="111">
        <f>SUMIFS('Balanta Noiembrie'!$C$22:$C$60,'Balanta Noiembrie'!$A$22:$A$60,$A76,'Balanta Noiembrie'!$B$22:$B$60,$B76)+SUMIFS('Balanta Noiembrie'!$E$22:$E$60,'Balanta Noiembrie'!$A$22:$A$60,$A76,'Balanta Noiembrie'!$B$22:$B$60,$B76)</f>
        <v>0</v>
      </c>
      <c r="N76" s="111">
        <f>SUMIFS('Balanta Decembrie'!$C$22:$C$60,'Balanta Decembrie'!$A$22:$A$60,$A76,'Balanta Decembrie'!$B$22:$B$60,$B76)+SUMIFS('Balanta Decembrie'!$E$22:$E$60,'Balanta Decembrie'!$A$22:$A$60,$A76,'Balanta Decembrie'!$B$22:$B$60,$B76)</f>
        <v>0</v>
      </c>
      <c r="O76" s="127">
        <f t="shared" si="9"/>
        <v>0</v>
      </c>
      <c r="P76" s="152" t="str">
        <f>IF('Raport Lunar'!$C$3="","",HLOOKUP('Raport Lunar'!$C$3,$A$60:$N$100,Q74,0))</f>
        <v/>
      </c>
      <c r="Q76">
        <v>18</v>
      </c>
    </row>
    <row r="77" spans="1:17">
      <c r="A77" s="107" t="s">
        <v>23</v>
      </c>
      <c r="B77" s="88" t="s">
        <v>95</v>
      </c>
      <c r="C77" s="111">
        <f>SUMIFS('Balanta Ianuarie'!$C$22:$C$60,'Balanta Ianuarie'!$A$22:$A$60,$A77,'Balanta Ianuarie'!$B$22:$B$60,$B77)+SUMIFS('Balanta Ianuarie'!$E$22:$E$60,'Balanta Ianuarie'!$A$22:$A$60,$A77,'Balanta Ianuarie'!$B$22:$B$60,$B77)</f>
        <v>0</v>
      </c>
      <c r="D77" s="111">
        <f>SUMIFS('Balanta Februarie'!$C$22:$C$60,'Balanta Februarie'!$A$22:$A$60,$A77,'Balanta Februarie'!$B$22:$B$60,$B77)+SUMIFS('Balanta Februarie'!$E$22:$E$60,'Balanta Februarie'!$A$22:$A$60,$A77,'Balanta Februarie'!$B$22:$B$60,$B77)</f>
        <v>0</v>
      </c>
      <c r="E77" s="111">
        <f>SUMIFS('Balanta Martie'!$C$22:$C$60,'Balanta Martie'!$A$22:$A$60,$A77,'Balanta Martie'!$B$22:$B$60,$B77)+SUMIFS('Balanta Martie'!$E$22:$E$60,'Balanta Martie'!$A$22:$A$60,$A77,'Balanta Martie'!$B$22:$B$60,$B77)</f>
        <v>0</v>
      </c>
      <c r="F77" s="111">
        <f>SUMIFS('Balanta Aprilie'!$C$22:$C$60,'Balanta Aprilie'!$A$22:$A$60,$A77,'Balanta Aprilie'!$B$22:$B$60,$B77)+SUMIFS('Balanta Aprilie'!$E$22:$E$60,'Balanta Aprilie'!$A$22:$A$60,$A77,'Balanta Aprilie'!$B$22:$B$60,$B77)</f>
        <v>0</v>
      </c>
      <c r="G77" s="111">
        <f>SUMIFS('Balanta Mai'!$C$22:$C$60,'Balanta Mai'!$A$22:$A$60,$A77,'Balanta Mai'!$B$22:$B$60,$B77)+SUMIFS('Balanta Mai'!$E$22:$E$60,'Balanta Mai'!$A$22:$A$60,$A77,'Balanta Mai'!$B$22:$B$60,$B77)</f>
        <v>0</v>
      </c>
      <c r="H77" s="111">
        <f>SUMIFS('Balanta Iunie'!$C$22:$C$60,'Balanta Iunie'!$A$22:$A$60,$A77,'Balanta Iunie'!$B$22:$B$60,$B77)+SUMIFS('Balanta Iunie'!$E$22:$E$60,'Balanta Iunie'!$A$22:$A$60,$A77,'Balanta Iunie'!$B$22:$B$60,$B77)</f>
        <v>0</v>
      </c>
      <c r="I77" s="111">
        <f>SUMIFS('Balanta Iulie'!$C$22:$C$60,'Balanta Iulie'!$A$22:$A$60,$A77,'Balanta Iulie'!$B$22:$B$60,$B77)+SUMIFS('Balanta Iulie'!$E$22:$E$60,'Balanta Iulie'!$A$22:$A$60,$A77,'Balanta Iulie'!$B$22:$B$60,$B77)</f>
        <v>0</v>
      </c>
      <c r="J77" s="111">
        <f>SUMIFS('Balanta August'!$C$22:$C$60,'Balanta August'!$A$22:$A$60,$A77,'Balanta August'!$B$22:$B$60,$B77)+SUMIFS('Balanta August'!$E$22:$E$60,'Balanta August'!$A$22:$A$60,$A77,'Balanta August'!$B$22:$B$60,$B77)</f>
        <v>0</v>
      </c>
      <c r="K77" s="111">
        <f>SUMIFS('Balanta Septembrie'!$C$22:$C$60,'Balanta Septembrie'!$A$22:$A$60,$A77,'Balanta Septembrie'!$B$22:$B$60,$B77)+SUMIFS('Balanta Septembrie'!$E$22:$E$60,'Balanta Septembrie'!$A$22:$A$60,$A77,'Balanta Septembrie'!$B$22:$B$60,$B77)</f>
        <v>0</v>
      </c>
      <c r="L77" s="111">
        <f>SUMIFS('Balanta Octombrie'!$C$22:$C$60,'Balanta Octombrie'!$A$22:$A$60,$A77,'Balanta Octombrie'!$B$22:$B$60,$B77)+SUMIFS('Balanta Octombrie'!$E$22:$E$60,'Balanta Octombrie'!$A$22:$A$60,$A77,'Balanta Octombrie'!$B$22:$B$60,$B77)</f>
        <v>0</v>
      </c>
      <c r="M77" s="111">
        <f>SUMIFS('Balanta Noiembrie'!$C$22:$C$60,'Balanta Noiembrie'!$A$22:$A$60,$A77,'Balanta Noiembrie'!$B$22:$B$60,$B77)+SUMIFS('Balanta Noiembrie'!$E$22:$E$60,'Balanta Noiembrie'!$A$22:$A$60,$A77,'Balanta Noiembrie'!$B$22:$B$60,$B77)</f>
        <v>0</v>
      </c>
      <c r="N77" s="111">
        <f>SUMIFS('Balanta Decembrie'!$C$22:$C$60,'Balanta Decembrie'!$A$22:$A$60,$A77,'Balanta Decembrie'!$B$22:$B$60,$B77)+SUMIFS('Balanta Decembrie'!$E$22:$E$60,'Balanta Decembrie'!$A$22:$A$60,$A77,'Balanta Decembrie'!$B$22:$B$60,$B77)</f>
        <v>0</v>
      </c>
      <c r="O77" s="127">
        <f t="shared" si="9"/>
        <v>0</v>
      </c>
      <c r="P77" s="152" t="str">
        <f>IF('Raport Lunar'!$C$3="","",HLOOKUP('Raport Lunar'!$C$3,$A$60:$N$100,Q75,0))</f>
        <v/>
      </c>
      <c r="Q77">
        <v>19</v>
      </c>
    </row>
    <row r="78" spans="1:17">
      <c r="A78" s="107" t="s">
        <v>23</v>
      </c>
      <c r="B78" s="88" t="s">
        <v>25</v>
      </c>
      <c r="C78" s="111">
        <f>SUMIFS('Balanta Ianuarie'!$C$22:$C$60,'Balanta Ianuarie'!$A$22:$A$60,$A78,'Balanta Ianuarie'!$B$22:$B$60,$B78)+SUMIFS('Balanta Ianuarie'!$E$22:$E$60,'Balanta Ianuarie'!$A$22:$A$60,$A78,'Balanta Ianuarie'!$B$22:$B$60,$B78)</f>
        <v>0</v>
      </c>
      <c r="D78" s="111">
        <f>SUMIFS('Balanta Februarie'!$C$22:$C$60,'Balanta Februarie'!$A$22:$A$60,$A78,'Balanta Februarie'!$B$22:$B$60,$B78)+SUMIFS('Balanta Februarie'!$E$22:$E$60,'Balanta Februarie'!$A$22:$A$60,$A78,'Balanta Februarie'!$B$22:$B$60,$B78)</f>
        <v>0</v>
      </c>
      <c r="E78" s="111">
        <f>SUMIFS('Balanta Martie'!$C$22:$C$60,'Balanta Martie'!$A$22:$A$60,$A78,'Balanta Martie'!$B$22:$B$60,$B78)+SUMIFS('Balanta Martie'!$E$22:$E$60,'Balanta Martie'!$A$22:$A$60,$A78,'Balanta Martie'!$B$22:$B$60,$B78)</f>
        <v>0</v>
      </c>
      <c r="F78" s="111">
        <f>SUMIFS('Balanta Aprilie'!$C$22:$C$60,'Balanta Aprilie'!$A$22:$A$60,$A78,'Balanta Aprilie'!$B$22:$B$60,$B78)+SUMIFS('Balanta Aprilie'!$E$22:$E$60,'Balanta Aprilie'!$A$22:$A$60,$A78,'Balanta Aprilie'!$B$22:$B$60,$B78)</f>
        <v>0</v>
      </c>
      <c r="G78" s="111">
        <f>SUMIFS('Balanta Mai'!$C$22:$C$60,'Balanta Mai'!$A$22:$A$60,$A78,'Balanta Mai'!$B$22:$B$60,$B78)+SUMIFS('Balanta Mai'!$E$22:$E$60,'Balanta Mai'!$A$22:$A$60,$A78,'Balanta Mai'!$B$22:$B$60,$B78)</f>
        <v>0</v>
      </c>
      <c r="H78" s="111">
        <f>SUMIFS('Balanta Iunie'!$C$22:$C$60,'Balanta Iunie'!$A$22:$A$60,$A78,'Balanta Iunie'!$B$22:$B$60,$B78)+SUMIFS('Balanta Iunie'!$E$22:$E$60,'Balanta Iunie'!$A$22:$A$60,$A78,'Balanta Iunie'!$B$22:$B$60,$B78)</f>
        <v>0</v>
      </c>
      <c r="I78" s="111">
        <f>SUMIFS('Balanta Iulie'!$C$22:$C$60,'Balanta Iulie'!$A$22:$A$60,$A78,'Balanta Iulie'!$B$22:$B$60,$B78)+SUMIFS('Balanta Iulie'!$E$22:$E$60,'Balanta Iulie'!$A$22:$A$60,$A78,'Balanta Iulie'!$B$22:$B$60,$B78)</f>
        <v>0</v>
      </c>
      <c r="J78" s="111">
        <f>SUMIFS('Balanta August'!$C$22:$C$60,'Balanta August'!$A$22:$A$60,$A78,'Balanta August'!$B$22:$B$60,$B78)+SUMIFS('Balanta August'!$E$22:$E$60,'Balanta August'!$A$22:$A$60,$A78,'Balanta August'!$B$22:$B$60,$B78)</f>
        <v>0</v>
      </c>
      <c r="K78" s="111">
        <f>SUMIFS('Balanta Septembrie'!$C$22:$C$60,'Balanta Septembrie'!$A$22:$A$60,$A78,'Balanta Septembrie'!$B$22:$B$60,$B78)+SUMIFS('Balanta Septembrie'!$E$22:$E$60,'Balanta Septembrie'!$A$22:$A$60,$A78,'Balanta Septembrie'!$B$22:$B$60,$B78)</f>
        <v>0</v>
      </c>
      <c r="L78" s="111">
        <f>SUMIFS('Balanta Octombrie'!$C$22:$C$60,'Balanta Octombrie'!$A$22:$A$60,$A78,'Balanta Octombrie'!$B$22:$B$60,$B78)+SUMIFS('Balanta Octombrie'!$E$22:$E$60,'Balanta Octombrie'!$A$22:$A$60,$A78,'Balanta Octombrie'!$B$22:$B$60,$B78)</f>
        <v>0</v>
      </c>
      <c r="M78" s="111">
        <f>SUMIFS('Balanta Noiembrie'!$C$22:$C$60,'Balanta Noiembrie'!$A$22:$A$60,$A78,'Balanta Noiembrie'!$B$22:$B$60,$B78)+SUMIFS('Balanta Noiembrie'!$E$22:$E$60,'Balanta Noiembrie'!$A$22:$A$60,$A78,'Balanta Noiembrie'!$B$22:$B$60,$B78)</f>
        <v>0</v>
      </c>
      <c r="N78" s="111">
        <f>SUMIFS('Balanta Decembrie'!$C$22:$C$60,'Balanta Decembrie'!$A$22:$A$60,$A78,'Balanta Decembrie'!$B$22:$B$60,$B78)+SUMIFS('Balanta Decembrie'!$E$22:$E$60,'Balanta Decembrie'!$A$22:$A$60,$A78,'Balanta Decembrie'!$B$22:$B$60,$B78)</f>
        <v>0</v>
      </c>
      <c r="O78" s="127">
        <f t="shared" si="9"/>
        <v>0</v>
      </c>
      <c r="P78" s="152" t="str">
        <f>IF('Raport Lunar'!$C$3="","",HLOOKUP('Raport Lunar'!$C$3,$A$60:$N$100,Q76,0))</f>
        <v/>
      </c>
      <c r="Q78">
        <v>20</v>
      </c>
    </row>
    <row r="79" spans="1:17">
      <c r="A79" s="107" t="s">
        <v>23</v>
      </c>
      <c r="B79" s="88" t="s">
        <v>26</v>
      </c>
      <c r="C79" s="111">
        <f>SUMIFS('Balanta Ianuarie'!$C$22:$C$60,'Balanta Ianuarie'!$A$22:$A$60,$A79,'Balanta Ianuarie'!$B$22:$B$60,$B79)+SUMIFS('Balanta Ianuarie'!$E$22:$E$60,'Balanta Ianuarie'!$A$22:$A$60,$A79,'Balanta Ianuarie'!$B$22:$B$60,$B79)</f>
        <v>0</v>
      </c>
      <c r="D79" s="111">
        <f>SUMIFS('Balanta Februarie'!$C$22:$C$60,'Balanta Februarie'!$A$22:$A$60,$A79,'Balanta Februarie'!$B$22:$B$60,$B79)+SUMIFS('Balanta Februarie'!$E$22:$E$60,'Balanta Februarie'!$A$22:$A$60,$A79,'Balanta Februarie'!$B$22:$B$60,$B79)</f>
        <v>0</v>
      </c>
      <c r="E79" s="111">
        <f>SUMIFS('Balanta Martie'!$C$22:$C$60,'Balanta Martie'!$A$22:$A$60,$A79,'Balanta Martie'!$B$22:$B$60,$B79)+SUMIFS('Balanta Martie'!$E$22:$E$60,'Balanta Martie'!$A$22:$A$60,$A79,'Balanta Martie'!$B$22:$B$60,$B79)</f>
        <v>0</v>
      </c>
      <c r="F79" s="111">
        <f>SUMIFS('Balanta Aprilie'!$C$22:$C$60,'Balanta Aprilie'!$A$22:$A$60,$A79,'Balanta Aprilie'!$B$22:$B$60,$B79)+SUMIFS('Balanta Aprilie'!$E$22:$E$60,'Balanta Aprilie'!$A$22:$A$60,$A79,'Balanta Aprilie'!$B$22:$B$60,$B79)</f>
        <v>0</v>
      </c>
      <c r="G79" s="111">
        <f>SUMIFS('Balanta Mai'!$C$22:$C$60,'Balanta Mai'!$A$22:$A$60,$A79,'Balanta Mai'!$B$22:$B$60,$B79)+SUMIFS('Balanta Mai'!$E$22:$E$60,'Balanta Mai'!$A$22:$A$60,$A79,'Balanta Mai'!$B$22:$B$60,$B79)</f>
        <v>0</v>
      </c>
      <c r="H79" s="111">
        <f>SUMIFS('Balanta Iunie'!$C$22:$C$60,'Balanta Iunie'!$A$22:$A$60,$A79,'Balanta Iunie'!$B$22:$B$60,$B79)+SUMIFS('Balanta Iunie'!$E$22:$E$60,'Balanta Iunie'!$A$22:$A$60,$A79,'Balanta Iunie'!$B$22:$B$60,$B79)</f>
        <v>0</v>
      </c>
      <c r="I79" s="111">
        <f>SUMIFS('Balanta Iulie'!$C$22:$C$60,'Balanta Iulie'!$A$22:$A$60,$A79,'Balanta Iulie'!$B$22:$B$60,$B79)+SUMIFS('Balanta Iulie'!$E$22:$E$60,'Balanta Iulie'!$A$22:$A$60,$A79,'Balanta Iulie'!$B$22:$B$60,$B79)</f>
        <v>0</v>
      </c>
      <c r="J79" s="111">
        <f>SUMIFS('Balanta August'!$C$22:$C$60,'Balanta August'!$A$22:$A$60,$A79,'Balanta August'!$B$22:$B$60,$B79)+SUMIFS('Balanta August'!$E$22:$E$60,'Balanta August'!$A$22:$A$60,$A79,'Balanta August'!$B$22:$B$60,$B79)</f>
        <v>0</v>
      </c>
      <c r="K79" s="111">
        <f>SUMIFS('Balanta Septembrie'!$C$22:$C$60,'Balanta Septembrie'!$A$22:$A$60,$A79,'Balanta Septembrie'!$B$22:$B$60,$B79)+SUMIFS('Balanta Septembrie'!$E$22:$E$60,'Balanta Septembrie'!$A$22:$A$60,$A79,'Balanta Septembrie'!$B$22:$B$60,$B79)</f>
        <v>0</v>
      </c>
      <c r="L79" s="111">
        <f>SUMIFS('Balanta Octombrie'!$C$22:$C$60,'Balanta Octombrie'!$A$22:$A$60,$A79,'Balanta Octombrie'!$B$22:$B$60,$B79)+SUMIFS('Balanta Octombrie'!$E$22:$E$60,'Balanta Octombrie'!$A$22:$A$60,$A79,'Balanta Octombrie'!$B$22:$B$60,$B79)</f>
        <v>0</v>
      </c>
      <c r="M79" s="111">
        <f>SUMIFS('Balanta Noiembrie'!$C$22:$C$60,'Balanta Noiembrie'!$A$22:$A$60,$A79,'Balanta Noiembrie'!$B$22:$B$60,$B79)+SUMIFS('Balanta Noiembrie'!$E$22:$E$60,'Balanta Noiembrie'!$A$22:$A$60,$A79,'Balanta Noiembrie'!$B$22:$B$60,$B79)</f>
        <v>0</v>
      </c>
      <c r="N79" s="111">
        <f>SUMIFS('Balanta Decembrie'!$C$22:$C$60,'Balanta Decembrie'!$A$22:$A$60,$A79,'Balanta Decembrie'!$B$22:$B$60,$B79)+SUMIFS('Balanta Decembrie'!$E$22:$E$60,'Balanta Decembrie'!$A$22:$A$60,$A79,'Balanta Decembrie'!$B$22:$B$60,$B79)</f>
        <v>0</v>
      </c>
      <c r="O79" s="127">
        <f t="shared" si="9"/>
        <v>0</v>
      </c>
      <c r="P79" s="152" t="str">
        <f>IF('Raport Lunar'!$C$3="","",HLOOKUP('Raport Lunar'!$C$3,$A$60:$N$100,Q77,0))</f>
        <v/>
      </c>
      <c r="Q79">
        <v>21</v>
      </c>
    </row>
    <row r="80" spans="1:17">
      <c r="A80" s="107" t="s">
        <v>23</v>
      </c>
      <c r="B80" s="88" t="s">
        <v>27</v>
      </c>
      <c r="C80" s="111">
        <f>SUMIFS('Balanta Ianuarie'!$C$22:$C$60,'Balanta Ianuarie'!$A$22:$A$60,$A80,'Balanta Ianuarie'!$B$22:$B$60,$B80)+SUMIFS('Balanta Ianuarie'!$E$22:$E$60,'Balanta Ianuarie'!$A$22:$A$60,$A80,'Balanta Ianuarie'!$B$22:$B$60,$B80)</f>
        <v>0</v>
      </c>
      <c r="D80" s="111">
        <f>SUMIFS('Balanta Februarie'!$C$22:$C$60,'Balanta Februarie'!$A$22:$A$60,$A80,'Balanta Februarie'!$B$22:$B$60,$B80)+SUMIFS('Balanta Februarie'!$E$22:$E$60,'Balanta Februarie'!$A$22:$A$60,$A80,'Balanta Februarie'!$B$22:$B$60,$B80)</f>
        <v>0</v>
      </c>
      <c r="E80" s="111">
        <f>SUMIFS('Balanta Martie'!$C$22:$C$60,'Balanta Martie'!$A$22:$A$60,$A80,'Balanta Martie'!$B$22:$B$60,$B80)+SUMIFS('Balanta Martie'!$E$22:$E$60,'Balanta Martie'!$A$22:$A$60,$A80,'Balanta Martie'!$B$22:$B$60,$B80)</f>
        <v>0</v>
      </c>
      <c r="F80" s="111">
        <f>SUMIFS('Balanta Aprilie'!$C$22:$C$60,'Balanta Aprilie'!$A$22:$A$60,$A80,'Balanta Aprilie'!$B$22:$B$60,$B80)+SUMIFS('Balanta Aprilie'!$E$22:$E$60,'Balanta Aprilie'!$A$22:$A$60,$A80,'Balanta Aprilie'!$B$22:$B$60,$B80)</f>
        <v>0</v>
      </c>
      <c r="G80" s="111">
        <f>SUMIFS('Balanta Mai'!$C$22:$C$60,'Balanta Mai'!$A$22:$A$60,$A80,'Balanta Mai'!$B$22:$B$60,$B80)+SUMIFS('Balanta Mai'!$E$22:$E$60,'Balanta Mai'!$A$22:$A$60,$A80,'Balanta Mai'!$B$22:$B$60,$B80)</f>
        <v>0</v>
      </c>
      <c r="H80" s="111">
        <f>SUMIFS('Balanta Iunie'!$C$22:$C$60,'Balanta Iunie'!$A$22:$A$60,$A80,'Balanta Iunie'!$B$22:$B$60,$B80)+SUMIFS('Balanta Iunie'!$E$22:$E$60,'Balanta Iunie'!$A$22:$A$60,$A80,'Balanta Iunie'!$B$22:$B$60,$B80)</f>
        <v>0</v>
      </c>
      <c r="I80" s="111">
        <f>SUMIFS('Balanta Iulie'!$C$22:$C$60,'Balanta Iulie'!$A$22:$A$60,$A80,'Balanta Iulie'!$B$22:$B$60,$B80)+SUMIFS('Balanta Iulie'!$E$22:$E$60,'Balanta Iulie'!$A$22:$A$60,$A80,'Balanta Iulie'!$B$22:$B$60,$B80)</f>
        <v>0</v>
      </c>
      <c r="J80" s="111">
        <f>SUMIFS('Balanta August'!$C$22:$C$60,'Balanta August'!$A$22:$A$60,$A80,'Balanta August'!$B$22:$B$60,$B80)+SUMIFS('Balanta August'!$E$22:$E$60,'Balanta August'!$A$22:$A$60,$A80,'Balanta August'!$B$22:$B$60,$B80)</f>
        <v>0</v>
      </c>
      <c r="K80" s="111">
        <f>SUMIFS('Balanta Septembrie'!$C$22:$C$60,'Balanta Septembrie'!$A$22:$A$60,$A80,'Balanta Septembrie'!$B$22:$B$60,$B80)+SUMIFS('Balanta Septembrie'!$E$22:$E$60,'Balanta Septembrie'!$A$22:$A$60,$A80,'Balanta Septembrie'!$B$22:$B$60,$B80)</f>
        <v>0</v>
      </c>
      <c r="L80" s="111">
        <f>SUMIFS('Balanta Octombrie'!$C$22:$C$60,'Balanta Octombrie'!$A$22:$A$60,$A80,'Balanta Octombrie'!$B$22:$B$60,$B80)+SUMIFS('Balanta Octombrie'!$E$22:$E$60,'Balanta Octombrie'!$A$22:$A$60,$A80,'Balanta Octombrie'!$B$22:$B$60,$B80)</f>
        <v>0</v>
      </c>
      <c r="M80" s="111">
        <f>SUMIFS('Balanta Noiembrie'!$C$22:$C$60,'Balanta Noiembrie'!$A$22:$A$60,$A80,'Balanta Noiembrie'!$B$22:$B$60,$B80)+SUMIFS('Balanta Noiembrie'!$E$22:$E$60,'Balanta Noiembrie'!$A$22:$A$60,$A80,'Balanta Noiembrie'!$B$22:$B$60,$B80)</f>
        <v>0</v>
      </c>
      <c r="N80" s="111">
        <f>SUMIFS('Balanta Decembrie'!$C$22:$C$60,'Balanta Decembrie'!$A$22:$A$60,$A80,'Balanta Decembrie'!$B$22:$B$60,$B80)+SUMIFS('Balanta Decembrie'!$E$22:$E$60,'Balanta Decembrie'!$A$22:$A$60,$A80,'Balanta Decembrie'!$B$22:$B$60,$B80)</f>
        <v>0</v>
      </c>
      <c r="O80" s="127">
        <f t="shared" si="9"/>
        <v>0</v>
      </c>
      <c r="P80" s="152" t="str">
        <f>IF('Raport Lunar'!$C$3="","",HLOOKUP('Raport Lunar'!$C$3,$A$60:$N$100,Q78,0))</f>
        <v/>
      </c>
      <c r="Q80">
        <v>22</v>
      </c>
    </row>
    <row r="81" spans="1:17">
      <c r="A81" s="108" t="s">
        <v>42</v>
      </c>
      <c r="B81" s="88" t="s">
        <v>28</v>
      </c>
      <c r="C81" s="111">
        <f>SUMIFS('Balanta Ianuarie'!$C$22:$C$60,'Balanta Ianuarie'!$A$22:$A$60,$A81,'Balanta Ianuarie'!$B$22:$B$60,$B81)+SUMIFS('Balanta Ianuarie'!$E$22:$E$60,'Balanta Ianuarie'!$A$22:$A$60,$A81,'Balanta Ianuarie'!$B$22:$B$60,$B81)</f>
        <v>500</v>
      </c>
      <c r="D81" s="111">
        <f>SUMIFS('Balanta Februarie'!$C$22:$C$60,'Balanta Februarie'!$A$22:$A$60,$A81,'Balanta Februarie'!$B$22:$B$60,$B81)+SUMIFS('Balanta Februarie'!$E$22:$E$60,'Balanta Februarie'!$A$22:$A$60,$A81,'Balanta Februarie'!$B$22:$B$60,$B81)</f>
        <v>0</v>
      </c>
      <c r="E81" s="111">
        <f>SUMIFS('Balanta Martie'!$C$22:$C$60,'Balanta Martie'!$A$22:$A$60,$A81,'Balanta Martie'!$B$22:$B$60,$B81)+SUMIFS('Balanta Martie'!$E$22:$E$60,'Balanta Martie'!$A$22:$A$60,$A81,'Balanta Martie'!$B$22:$B$60,$B81)</f>
        <v>0</v>
      </c>
      <c r="F81" s="111">
        <f>SUMIFS('Balanta Aprilie'!$C$22:$C$60,'Balanta Aprilie'!$A$22:$A$60,$A81,'Balanta Aprilie'!$B$22:$B$60,$B81)+SUMIFS('Balanta Aprilie'!$E$22:$E$60,'Balanta Aprilie'!$A$22:$A$60,$A81,'Balanta Aprilie'!$B$22:$B$60,$B81)</f>
        <v>0</v>
      </c>
      <c r="G81" s="111">
        <f>SUMIFS('Balanta Mai'!$C$22:$C$60,'Balanta Mai'!$A$22:$A$60,$A81,'Balanta Mai'!$B$22:$B$60,$B81)+SUMIFS('Balanta Mai'!$E$22:$E$60,'Balanta Mai'!$A$22:$A$60,$A81,'Balanta Mai'!$B$22:$B$60,$B81)</f>
        <v>0</v>
      </c>
      <c r="H81" s="111">
        <f>SUMIFS('Balanta Iunie'!$C$22:$C$60,'Balanta Iunie'!$A$22:$A$60,$A81,'Balanta Iunie'!$B$22:$B$60,$B81)+SUMIFS('Balanta Iunie'!$E$22:$E$60,'Balanta Iunie'!$A$22:$A$60,$A81,'Balanta Iunie'!$B$22:$B$60,$B81)</f>
        <v>0</v>
      </c>
      <c r="I81" s="111">
        <f>SUMIFS('Balanta Iulie'!$C$22:$C$60,'Balanta Iulie'!$A$22:$A$60,$A81,'Balanta Iulie'!$B$22:$B$60,$B81)+SUMIFS('Balanta Iulie'!$E$22:$E$60,'Balanta Iulie'!$A$22:$A$60,$A81,'Balanta Iulie'!$B$22:$B$60,$B81)</f>
        <v>0</v>
      </c>
      <c r="J81" s="111">
        <f>SUMIFS('Balanta August'!$C$22:$C$60,'Balanta August'!$A$22:$A$60,$A81,'Balanta August'!$B$22:$B$60,$B81)+SUMIFS('Balanta August'!$E$22:$E$60,'Balanta August'!$A$22:$A$60,$A81,'Balanta August'!$B$22:$B$60,$B81)</f>
        <v>0</v>
      </c>
      <c r="K81" s="111">
        <f>SUMIFS('Balanta Septembrie'!$C$22:$C$60,'Balanta Septembrie'!$A$22:$A$60,$A81,'Balanta Septembrie'!$B$22:$B$60,$B81)+SUMIFS('Balanta Septembrie'!$E$22:$E$60,'Balanta Septembrie'!$A$22:$A$60,$A81,'Balanta Septembrie'!$B$22:$B$60,$B81)</f>
        <v>0</v>
      </c>
      <c r="L81" s="111">
        <f>SUMIFS('Balanta Octombrie'!$C$22:$C$60,'Balanta Octombrie'!$A$22:$A$60,$A81,'Balanta Octombrie'!$B$22:$B$60,$B81)+SUMIFS('Balanta Octombrie'!$E$22:$E$60,'Balanta Octombrie'!$A$22:$A$60,$A81,'Balanta Octombrie'!$B$22:$B$60,$B81)</f>
        <v>0</v>
      </c>
      <c r="M81" s="111">
        <f>SUMIFS('Balanta Noiembrie'!$C$22:$C$60,'Balanta Noiembrie'!$A$22:$A$60,$A81,'Balanta Noiembrie'!$B$22:$B$60,$B81)+SUMIFS('Balanta Noiembrie'!$E$22:$E$60,'Balanta Noiembrie'!$A$22:$A$60,$A81,'Balanta Noiembrie'!$B$22:$B$60,$B81)</f>
        <v>0</v>
      </c>
      <c r="N81" s="111">
        <f>SUMIFS('Balanta Decembrie'!$C$22:$C$60,'Balanta Decembrie'!$A$22:$A$60,$A81,'Balanta Decembrie'!$B$22:$B$60,$B81)+SUMIFS('Balanta Decembrie'!$E$22:$E$60,'Balanta Decembrie'!$A$22:$A$60,$A81,'Balanta Decembrie'!$B$22:$B$60,$B81)</f>
        <v>0</v>
      </c>
      <c r="O81" s="127">
        <f t="shared" si="9"/>
        <v>500</v>
      </c>
      <c r="P81" s="152" t="str">
        <f>IF('Raport Lunar'!$C$3="","",HLOOKUP('Raport Lunar'!$C$3,$A$60:$N$100,Q79,0))</f>
        <v/>
      </c>
      <c r="Q81">
        <v>23</v>
      </c>
    </row>
    <row r="82" spans="1:17">
      <c r="A82" s="108" t="s">
        <v>42</v>
      </c>
      <c r="B82" s="88" t="s">
        <v>29</v>
      </c>
      <c r="C82" s="111">
        <f>SUMIFS('Balanta Ianuarie'!$C$22:$C$60,'Balanta Ianuarie'!$A$22:$A$60,$A82,'Balanta Ianuarie'!$B$22:$B$60,$B82)+SUMIFS('Balanta Ianuarie'!$E$22:$E$60,'Balanta Ianuarie'!$A$22:$A$60,$A82,'Balanta Ianuarie'!$B$22:$B$60,$B82)</f>
        <v>0</v>
      </c>
      <c r="D82" s="111">
        <f>SUMIFS('Balanta Februarie'!$C$22:$C$60,'Balanta Februarie'!$A$22:$A$60,$A82,'Balanta Februarie'!$B$22:$B$60,$B82)+SUMIFS('Balanta Februarie'!$E$22:$E$60,'Balanta Februarie'!$A$22:$A$60,$A82,'Balanta Februarie'!$B$22:$B$60,$B82)</f>
        <v>0</v>
      </c>
      <c r="E82" s="111">
        <f>SUMIFS('Balanta Martie'!$C$22:$C$60,'Balanta Martie'!$A$22:$A$60,$A82,'Balanta Martie'!$B$22:$B$60,$B82)+SUMIFS('Balanta Martie'!$E$22:$E$60,'Balanta Martie'!$A$22:$A$60,$A82,'Balanta Martie'!$B$22:$B$60,$B82)</f>
        <v>0</v>
      </c>
      <c r="F82" s="111">
        <f>SUMIFS('Balanta Aprilie'!$C$22:$C$60,'Balanta Aprilie'!$A$22:$A$60,$A82,'Balanta Aprilie'!$B$22:$B$60,$B82)+SUMIFS('Balanta Aprilie'!$E$22:$E$60,'Balanta Aprilie'!$A$22:$A$60,$A82,'Balanta Aprilie'!$B$22:$B$60,$B82)</f>
        <v>0</v>
      </c>
      <c r="G82" s="111">
        <f>SUMIFS('Balanta Mai'!$C$22:$C$60,'Balanta Mai'!$A$22:$A$60,$A82,'Balanta Mai'!$B$22:$B$60,$B82)+SUMIFS('Balanta Mai'!$E$22:$E$60,'Balanta Mai'!$A$22:$A$60,$A82,'Balanta Mai'!$B$22:$B$60,$B82)</f>
        <v>0</v>
      </c>
      <c r="H82" s="111">
        <f>SUMIFS('Balanta Iunie'!$C$22:$C$60,'Balanta Iunie'!$A$22:$A$60,$A82,'Balanta Iunie'!$B$22:$B$60,$B82)+SUMIFS('Balanta Iunie'!$E$22:$E$60,'Balanta Iunie'!$A$22:$A$60,$A82,'Balanta Iunie'!$B$22:$B$60,$B82)</f>
        <v>0</v>
      </c>
      <c r="I82" s="111">
        <f>SUMIFS('Balanta Iulie'!$C$22:$C$60,'Balanta Iulie'!$A$22:$A$60,$A82,'Balanta Iulie'!$B$22:$B$60,$B82)+SUMIFS('Balanta Iulie'!$E$22:$E$60,'Balanta Iulie'!$A$22:$A$60,$A82,'Balanta Iulie'!$B$22:$B$60,$B82)</f>
        <v>0</v>
      </c>
      <c r="J82" s="111">
        <f>SUMIFS('Balanta August'!$C$22:$C$60,'Balanta August'!$A$22:$A$60,$A82,'Balanta August'!$B$22:$B$60,$B82)+SUMIFS('Balanta August'!$E$22:$E$60,'Balanta August'!$A$22:$A$60,$A82,'Balanta August'!$B$22:$B$60,$B82)</f>
        <v>0</v>
      </c>
      <c r="K82" s="111">
        <f>SUMIFS('Balanta Septembrie'!$C$22:$C$60,'Balanta Septembrie'!$A$22:$A$60,$A82,'Balanta Septembrie'!$B$22:$B$60,$B82)+SUMIFS('Balanta Septembrie'!$E$22:$E$60,'Balanta Septembrie'!$A$22:$A$60,$A82,'Balanta Septembrie'!$B$22:$B$60,$B82)</f>
        <v>0</v>
      </c>
      <c r="L82" s="111">
        <f>SUMIFS('Balanta Octombrie'!$C$22:$C$60,'Balanta Octombrie'!$A$22:$A$60,$A82,'Balanta Octombrie'!$B$22:$B$60,$B82)+SUMIFS('Balanta Octombrie'!$E$22:$E$60,'Balanta Octombrie'!$A$22:$A$60,$A82,'Balanta Octombrie'!$B$22:$B$60,$B82)</f>
        <v>0</v>
      </c>
      <c r="M82" s="111">
        <f>SUMIFS('Balanta Noiembrie'!$C$22:$C$60,'Balanta Noiembrie'!$A$22:$A$60,$A82,'Balanta Noiembrie'!$B$22:$B$60,$B82)+SUMIFS('Balanta Noiembrie'!$E$22:$E$60,'Balanta Noiembrie'!$A$22:$A$60,$A82,'Balanta Noiembrie'!$B$22:$B$60,$B82)</f>
        <v>0</v>
      </c>
      <c r="N82" s="111">
        <f>SUMIFS('Balanta Decembrie'!$C$22:$C$60,'Balanta Decembrie'!$A$22:$A$60,$A82,'Balanta Decembrie'!$B$22:$B$60,$B82)+SUMIFS('Balanta Decembrie'!$E$22:$E$60,'Balanta Decembrie'!$A$22:$A$60,$A82,'Balanta Decembrie'!$B$22:$B$60,$B82)</f>
        <v>0</v>
      </c>
      <c r="O82" s="127">
        <f t="shared" si="9"/>
        <v>0</v>
      </c>
      <c r="P82" s="152" t="str">
        <f>IF('Raport Lunar'!$C$3="","",HLOOKUP('Raport Lunar'!$C$3,$A$60:$N$100,Q80,0))</f>
        <v/>
      </c>
      <c r="Q82">
        <v>24</v>
      </c>
    </row>
    <row r="83" spans="1:17" ht="30">
      <c r="A83" s="108" t="s">
        <v>42</v>
      </c>
      <c r="B83" s="88" t="s">
        <v>30</v>
      </c>
      <c r="C83" s="111">
        <f>SUMIFS('Balanta Ianuarie'!$C$22:$C$60,'Balanta Ianuarie'!$A$22:$A$60,$A83,'Balanta Ianuarie'!$B$22:$B$60,$B83)+SUMIFS('Balanta Ianuarie'!$E$22:$E$60,'Balanta Ianuarie'!$A$22:$A$60,$A83,'Balanta Ianuarie'!$B$22:$B$60,$B83)</f>
        <v>0</v>
      </c>
      <c r="D83" s="111">
        <f>SUMIFS('Balanta Februarie'!$C$22:$C$60,'Balanta Februarie'!$A$22:$A$60,$A83,'Balanta Februarie'!$B$22:$B$60,$B83)+SUMIFS('Balanta Februarie'!$E$22:$E$60,'Balanta Februarie'!$A$22:$A$60,$A83,'Balanta Februarie'!$B$22:$B$60,$B83)</f>
        <v>0</v>
      </c>
      <c r="E83" s="111">
        <f>SUMIFS('Balanta Martie'!$C$22:$C$60,'Balanta Martie'!$A$22:$A$60,$A83,'Balanta Martie'!$B$22:$B$60,$B83)+SUMIFS('Balanta Martie'!$E$22:$E$60,'Balanta Martie'!$A$22:$A$60,$A83,'Balanta Martie'!$B$22:$B$60,$B83)</f>
        <v>0</v>
      </c>
      <c r="F83" s="111">
        <f>SUMIFS('Balanta Aprilie'!$C$22:$C$60,'Balanta Aprilie'!$A$22:$A$60,$A83,'Balanta Aprilie'!$B$22:$B$60,$B83)+SUMIFS('Balanta Aprilie'!$E$22:$E$60,'Balanta Aprilie'!$A$22:$A$60,$A83,'Balanta Aprilie'!$B$22:$B$60,$B83)</f>
        <v>0</v>
      </c>
      <c r="G83" s="111">
        <f>SUMIFS('Balanta Mai'!$C$22:$C$60,'Balanta Mai'!$A$22:$A$60,$A83,'Balanta Mai'!$B$22:$B$60,$B83)+SUMIFS('Balanta Mai'!$E$22:$E$60,'Balanta Mai'!$A$22:$A$60,$A83,'Balanta Mai'!$B$22:$B$60,$B83)</f>
        <v>0</v>
      </c>
      <c r="H83" s="111">
        <f>SUMIFS('Balanta Iunie'!$C$22:$C$60,'Balanta Iunie'!$A$22:$A$60,$A83,'Balanta Iunie'!$B$22:$B$60,$B83)+SUMIFS('Balanta Iunie'!$E$22:$E$60,'Balanta Iunie'!$A$22:$A$60,$A83,'Balanta Iunie'!$B$22:$B$60,$B83)</f>
        <v>0</v>
      </c>
      <c r="I83" s="111">
        <f>SUMIFS('Balanta Iulie'!$C$22:$C$60,'Balanta Iulie'!$A$22:$A$60,$A83,'Balanta Iulie'!$B$22:$B$60,$B83)+SUMIFS('Balanta Iulie'!$E$22:$E$60,'Balanta Iulie'!$A$22:$A$60,$A83,'Balanta Iulie'!$B$22:$B$60,$B83)</f>
        <v>0</v>
      </c>
      <c r="J83" s="111">
        <f>SUMIFS('Balanta August'!$C$22:$C$60,'Balanta August'!$A$22:$A$60,$A83,'Balanta August'!$B$22:$B$60,$B83)+SUMIFS('Balanta August'!$E$22:$E$60,'Balanta August'!$A$22:$A$60,$A83,'Balanta August'!$B$22:$B$60,$B83)</f>
        <v>0</v>
      </c>
      <c r="K83" s="111">
        <f>SUMIFS('Balanta Septembrie'!$C$22:$C$60,'Balanta Septembrie'!$A$22:$A$60,$A83,'Balanta Septembrie'!$B$22:$B$60,$B83)+SUMIFS('Balanta Septembrie'!$E$22:$E$60,'Balanta Septembrie'!$A$22:$A$60,$A83,'Balanta Septembrie'!$B$22:$B$60,$B83)</f>
        <v>0</v>
      </c>
      <c r="L83" s="111">
        <f>SUMIFS('Balanta Octombrie'!$C$22:$C$60,'Balanta Octombrie'!$A$22:$A$60,$A83,'Balanta Octombrie'!$B$22:$B$60,$B83)+SUMIFS('Balanta Octombrie'!$E$22:$E$60,'Balanta Octombrie'!$A$22:$A$60,$A83,'Balanta Octombrie'!$B$22:$B$60,$B83)</f>
        <v>0</v>
      </c>
      <c r="M83" s="111">
        <f>SUMIFS('Balanta Noiembrie'!$C$22:$C$60,'Balanta Noiembrie'!$A$22:$A$60,$A83,'Balanta Noiembrie'!$B$22:$B$60,$B83)+SUMIFS('Balanta Noiembrie'!$E$22:$E$60,'Balanta Noiembrie'!$A$22:$A$60,$A83,'Balanta Noiembrie'!$B$22:$B$60,$B83)</f>
        <v>0</v>
      </c>
      <c r="N83" s="111">
        <f>SUMIFS('Balanta Decembrie'!$C$22:$C$60,'Balanta Decembrie'!$A$22:$A$60,$A83,'Balanta Decembrie'!$B$22:$B$60,$B83)+SUMIFS('Balanta Decembrie'!$E$22:$E$60,'Balanta Decembrie'!$A$22:$A$60,$A83,'Balanta Decembrie'!$B$22:$B$60,$B83)</f>
        <v>0</v>
      </c>
      <c r="O83" s="127">
        <f t="shared" si="9"/>
        <v>0</v>
      </c>
      <c r="P83" s="152" t="str">
        <f>IF('Raport Lunar'!$C$3="","",HLOOKUP('Raport Lunar'!$C$3,$A$60:$N$100,Q81,0))</f>
        <v/>
      </c>
      <c r="Q83">
        <v>25</v>
      </c>
    </row>
    <row r="84" spans="1:17">
      <c r="A84" s="107" t="s">
        <v>31</v>
      </c>
      <c r="B84" s="88" t="s">
        <v>1</v>
      </c>
      <c r="C84" s="111">
        <f>SUMIFS('Balanta Ianuarie'!$C$22:$C$60,'Balanta Ianuarie'!$A$22:$A$60,$A84,'Balanta Ianuarie'!$B$22:$B$60,$B84)+SUMIFS('Balanta Ianuarie'!$E$22:$E$60,'Balanta Ianuarie'!$A$22:$A$60,$A84,'Balanta Ianuarie'!$B$22:$B$60,$B84)</f>
        <v>0</v>
      </c>
      <c r="D84" s="111">
        <f>SUMIFS('Balanta Februarie'!$C$22:$C$60,'Balanta Februarie'!$A$22:$A$60,$A84,'Balanta Februarie'!$B$22:$B$60,$B84)+SUMIFS('Balanta Februarie'!$E$22:$E$60,'Balanta Februarie'!$A$22:$A$60,$A84,'Balanta Februarie'!$B$22:$B$60,$B84)</f>
        <v>0</v>
      </c>
      <c r="E84" s="111">
        <f>SUMIFS('Balanta Martie'!$C$22:$C$60,'Balanta Martie'!$A$22:$A$60,$A84,'Balanta Martie'!$B$22:$B$60,$B84)+SUMIFS('Balanta Martie'!$E$22:$E$60,'Balanta Martie'!$A$22:$A$60,$A84,'Balanta Martie'!$B$22:$B$60,$B84)</f>
        <v>0</v>
      </c>
      <c r="F84" s="111">
        <f>SUMIFS('Balanta Aprilie'!$C$22:$C$60,'Balanta Aprilie'!$A$22:$A$60,$A84,'Balanta Aprilie'!$B$22:$B$60,$B84)+SUMIFS('Balanta Aprilie'!$E$22:$E$60,'Balanta Aprilie'!$A$22:$A$60,$A84,'Balanta Aprilie'!$B$22:$B$60,$B84)</f>
        <v>0</v>
      </c>
      <c r="G84" s="111">
        <f>SUMIFS('Balanta Mai'!$C$22:$C$60,'Balanta Mai'!$A$22:$A$60,$A84,'Balanta Mai'!$B$22:$B$60,$B84)+SUMIFS('Balanta Mai'!$E$22:$E$60,'Balanta Mai'!$A$22:$A$60,$A84,'Balanta Mai'!$B$22:$B$60,$B84)</f>
        <v>0</v>
      </c>
      <c r="H84" s="111">
        <f>SUMIFS('Balanta Iunie'!$C$22:$C$60,'Balanta Iunie'!$A$22:$A$60,$A84,'Balanta Iunie'!$B$22:$B$60,$B84)+SUMIFS('Balanta Iunie'!$E$22:$E$60,'Balanta Iunie'!$A$22:$A$60,$A84,'Balanta Iunie'!$B$22:$B$60,$B84)</f>
        <v>0</v>
      </c>
      <c r="I84" s="111">
        <f>SUMIFS('Balanta Iulie'!$C$22:$C$60,'Balanta Iulie'!$A$22:$A$60,$A84,'Balanta Iulie'!$B$22:$B$60,$B84)+SUMIFS('Balanta Iulie'!$E$22:$E$60,'Balanta Iulie'!$A$22:$A$60,$A84,'Balanta Iulie'!$B$22:$B$60,$B84)</f>
        <v>0</v>
      </c>
      <c r="J84" s="111">
        <f>SUMIFS('Balanta August'!$C$22:$C$60,'Balanta August'!$A$22:$A$60,$A84,'Balanta August'!$B$22:$B$60,$B84)+SUMIFS('Balanta August'!$E$22:$E$60,'Balanta August'!$A$22:$A$60,$A84,'Balanta August'!$B$22:$B$60,$B84)</f>
        <v>0</v>
      </c>
      <c r="K84" s="111">
        <f>SUMIFS('Balanta Septembrie'!$C$22:$C$60,'Balanta Septembrie'!$A$22:$A$60,$A84,'Balanta Septembrie'!$B$22:$B$60,$B84)+SUMIFS('Balanta Septembrie'!$E$22:$E$60,'Balanta Septembrie'!$A$22:$A$60,$A84,'Balanta Septembrie'!$B$22:$B$60,$B84)</f>
        <v>0</v>
      </c>
      <c r="L84" s="111">
        <f>SUMIFS('Balanta Octombrie'!$C$22:$C$60,'Balanta Octombrie'!$A$22:$A$60,$A84,'Balanta Octombrie'!$B$22:$B$60,$B84)+SUMIFS('Balanta Octombrie'!$E$22:$E$60,'Balanta Octombrie'!$A$22:$A$60,$A84,'Balanta Octombrie'!$B$22:$B$60,$B84)</f>
        <v>0</v>
      </c>
      <c r="M84" s="111">
        <f>SUMIFS('Balanta Noiembrie'!$C$22:$C$60,'Balanta Noiembrie'!$A$22:$A$60,$A84,'Balanta Noiembrie'!$B$22:$B$60,$B84)+SUMIFS('Balanta Noiembrie'!$E$22:$E$60,'Balanta Noiembrie'!$A$22:$A$60,$A84,'Balanta Noiembrie'!$B$22:$B$60,$B84)</f>
        <v>0</v>
      </c>
      <c r="N84" s="111">
        <f>SUMIFS('Balanta Decembrie'!$C$22:$C$60,'Balanta Decembrie'!$A$22:$A$60,$A84,'Balanta Decembrie'!$B$22:$B$60,$B84)+SUMIFS('Balanta Decembrie'!$E$22:$E$60,'Balanta Decembrie'!$A$22:$A$60,$A84,'Balanta Decembrie'!$B$22:$B$60,$B84)</f>
        <v>0</v>
      </c>
      <c r="O84" s="127">
        <f t="shared" si="9"/>
        <v>0</v>
      </c>
      <c r="P84" s="152" t="str">
        <f>IF('Raport Lunar'!$C$3="","",HLOOKUP('Raport Lunar'!$C$3,$A$60:$N$100,Q82,0))</f>
        <v/>
      </c>
      <c r="Q84">
        <v>26</v>
      </c>
    </row>
    <row r="85" spans="1:17">
      <c r="A85" s="107" t="s">
        <v>31</v>
      </c>
      <c r="B85" s="88" t="s">
        <v>32</v>
      </c>
      <c r="C85" s="111">
        <f>SUMIFS('Balanta Ianuarie'!$C$22:$C$60,'Balanta Ianuarie'!$A$22:$A$60,$A85,'Balanta Ianuarie'!$B$22:$B$60,$B85)+SUMIFS('Balanta Ianuarie'!$E$22:$E$60,'Balanta Ianuarie'!$A$22:$A$60,$A85,'Balanta Ianuarie'!$B$22:$B$60,$B85)</f>
        <v>0</v>
      </c>
      <c r="D85" s="111">
        <f>SUMIFS('Balanta Februarie'!$C$22:$C$60,'Balanta Februarie'!$A$22:$A$60,$A85,'Balanta Februarie'!$B$22:$B$60,$B85)+SUMIFS('Balanta Februarie'!$E$22:$E$60,'Balanta Februarie'!$A$22:$A$60,$A85,'Balanta Februarie'!$B$22:$B$60,$B85)</f>
        <v>0</v>
      </c>
      <c r="E85" s="111">
        <f>SUMIFS('Balanta Martie'!$C$22:$C$60,'Balanta Martie'!$A$22:$A$60,$A85,'Balanta Martie'!$B$22:$B$60,$B85)+SUMIFS('Balanta Martie'!$E$22:$E$60,'Balanta Martie'!$A$22:$A$60,$A85,'Balanta Martie'!$B$22:$B$60,$B85)</f>
        <v>0</v>
      </c>
      <c r="F85" s="111">
        <f>SUMIFS('Balanta Aprilie'!$C$22:$C$60,'Balanta Aprilie'!$A$22:$A$60,$A85,'Balanta Aprilie'!$B$22:$B$60,$B85)+SUMIFS('Balanta Aprilie'!$E$22:$E$60,'Balanta Aprilie'!$A$22:$A$60,$A85,'Balanta Aprilie'!$B$22:$B$60,$B85)</f>
        <v>0</v>
      </c>
      <c r="G85" s="111">
        <f>SUMIFS('Balanta Mai'!$C$22:$C$60,'Balanta Mai'!$A$22:$A$60,$A85,'Balanta Mai'!$B$22:$B$60,$B85)+SUMIFS('Balanta Mai'!$E$22:$E$60,'Balanta Mai'!$A$22:$A$60,$A85,'Balanta Mai'!$B$22:$B$60,$B85)</f>
        <v>0</v>
      </c>
      <c r="H85" s="111">
        <f>SUMIFS('Balanta Iunie'!$C$22:$C$60,'Balanta Iunie'!$A$22:$A$60,$A85,'Balanta Iunie'!$B$22:$B$60,$B85)+SUMIFS('Balanta Iunie'!$E$22:$E$60,'Balanta Iunie'!$A$22:$A$60,$A85,'Balanta Iunie'!$B$22:$B$60,$B85)</f>
        <v>0</v>
      </c>
      <c r="I85" s="111">
        <f>SUMIFS('Balanta Iulie'!$C$22:$C$60,'Balanta Iulie'!$A$22:$A$60,$A85,'Balanta Iulie'!$B$22:$B$60,$B85)+SUMIFS('Balanta Iulie'!$E$22:$E$60,'Balanta Iulie'!$A$22:$A$60,$A85,'Balanta Iulie'!$B$22:$B$60,$B85)</f>
        <v>0</v>
      </c>
      <c r="J85" s="111">
        <f>SUMIFS('Balanta August'!$C$22:$C$60,'Balanta August'!$A$22:$A$60,$A85,'Balanta August'!$B$22:$B$60,$B85)+SUMIFS('Balanta August'!$E$22:$E$60,'Balanta August'!$A$22:$A$60,$A85,'Balanta August'!$B$22:$B$60,$B85)</f>
        <v>0</v>
      </c>
      <c r="K85" s="111">
        <f>SUMIFS('Balanta Septembrie'!$C$22:$C$60,'Balanta Septembrie'!$A$22:$A$60,$A85,'Balanta Septembrie'!$B$22:$B$60,$B85)+SUMIFS('Balanta Septembrie'!$E$22:$E$60,'Balanta Septembrie'!$A$22:$A$60,$A85,'Balanta Septembrie'!$B$22:$B$60,$B85)</f>
        <v>0</v>
      </c>
      <c r="L85" s="111">
        <f>SUMIFS('Balanta Octombrie'!$C$22:$C$60,'Balanta Octombrie'!$A$22:$A$60,$A85,'Balanta Octombrie'!$B$22:$B$60,$B85)+SUMIFS('Balanta Octombrie'!$E$22:$E$60,'Balanta Octombrie'!$A$22:$A$60,$A85,'Balanta Octombrie'!$B$22:$B$60,$B85)</f>
        <v>0</v>
      </c>
      <c r="M85" s="111">
        <f>SUMIFS('Balanta Noiembrie'!$C$22:$C$60,'Balanta Noiembrie'!$A$22:$A$60,$A85,'Balanta Noiembrie'!$B$22:$B$60,$B85)+SUMIFS('Balanta Noiembrie'!$E$22:$E$60,'Balanta Noiembrie'!$A$22:$A$60,$A85,'Balanta Noiembrie'!$B$22:$B$60,$B85)</f>
        <v>0</v>
      </c>
      <c r="N85" s="111">
        <f>SUMIFS('Balanta Decembrie'!$C$22:$C$60,'Balanta Decembrie'!$A$22:$A$60,$A85,'Balanta Decembrie'!$B$22:$B$60,$B85)+SUMIFS('Balanta Decembrie'!$E$22:$E$60,'Balanta Decembrie'!$A$22:$A$60,$A85,'Balanta Decembrie'!$B$22:$B$60,$B85)</f>
        <v>0</v>
      </c>
      <c r="O85" s="127">
        <f t="shared" si="9"/>
        <v>0</v>
      </c>
      <c r="P85" s="152" t="str">
        <f>IF('Raport Lunar'!$C$3="","",HLOOKUP('Raport Lunar'!$C$3,$A$60:$N$100,Q83,0))</f>
        <v/>
      </c>
      <c r="Q85">
        <v>27</v>
      </c>
    </row>
    <row r="86" spans="1:17">
      <c r="A86" s="107" t="s">
        <v>31</v>
      </c>
      <c r="B86" s="88" t="s">
        <v>33</v>
      </c>
      <c r="C86" s="111">
        <f>SUMIFS('Balanta Ianuarie'!$C$22:$C$60,'Balanta Ianuarie'!$A$22:$A$60,$A86,'Balanta Ianuarie'!$B$22:$B$60,$B86)+SUMIFS('Balanta Ianuarie'!$E$22:$E$60,'Balanta Ianuarie'!$A$22:$A$60,$A86,'Balanta Ianuarie'!$B$22:$B$60,$B86)</f>
        <v>0</v>
      </c>
      <c r="D86" s="111">
        <f>SUMIFS('Balanta Februarie'!$C$22:$C$60,'Balanta Februarie'!$A$22:$A$60,$A86,'Balanta Februarie'!$B$22:$B$60,$B86)+SUMIFS('Balanta Februarie'!$E$22:$E$60,'Balanta Februarie'!$A$22:$A$60,$A86,'Balanta Februarie'!$B$22:$B$60,$B86)</f>
        <v>0</v>
      </c>
      <c r="E86" s="111">
        <f>SUMIFS('Balanta Martie'!$C$22:$C$60,'Balanta Martie'!$A$22:$A$60,$A86,'Balanta Martie'!$B$22:$B$60,$B86)+SUMIFS('Balanta Martie'!$E$22:$E$60,'Balanta Martie'!$A$22:$A$60,$A86,'Balanta Martie'!$B$22:$B$60,$B86)</f>
        <v>0</v>
      </c>
      <c r="F86" s="111">
        <f>SUMIFS('Balanta Aprilie'!$C$22:$C$60,'Balanta Aprilie'!$A$22:$A$60,$A86,'Balanta Aprilie'!$B$22:$B$60,$B86)+SUMIFS('Balanta Aprilie'!$E$22:$E$60,'Balanta Aprilie'!$A$22:$A$60,$A86,'Balanta Aprilie'!$B$22:$B$60,$B86)</f>
        <v>0</v>
      </c>
      <c r="G86" s="111">
        <f>SUMIFS('Balanta Mai'!$C$22:$C$60,'Balanta Mai'!$A$22:$A$60,$A86,'Balanta Mai'!$B$22:$B$60,$B86)+SUMIFS('Balanta Mai'!$E$22:$E$60,'Balanta Mai'!$A$22:$A$60,$A86,'Balanta Mai'!$B$22:$B$60,$B86)</f>
        <v>0</v>
      </c>
      <c r="H86" s="111">
        <f>SUMIFS('Balanta Iunie'!$C$22:$C$60,'Balanta Iunie'!$A$22:$A$60,$A86,'Balanta Iunie'!$B$22:$B$60,$B86)+SUMIFS('Balanta Iunie'!$E$22:$E$60,'Balanta Iunie'!$A$22:$A$60,$A86,'Balanta Iunie'!$B$22:$B$60,$B86)</f>
        <v>0</v>
      </c>
      <c r="I86" s="111">
        <f>SUMIFS('Balanta Iulie'!$C$22:$C$60,'Balanta Iulie'!$A$22:$A$60,$A86,'Balanta Iulie'!$B$22:$B$60,$B86)+SUMIFS('Balanta Iulie'!$E$22:$E$60,'Balanta Iulie'!$A$22:$A$60,$A86,'Balanta Iulie'!$B$22:$B$60,$B86)</f>
        <v>0</v>
      </c>
      <c r="J86" s="111">
        <f>SUMIFS('Balanta August'!$C$22:$C$60,'Balanta August'!$A$22:$A$60,$A86,'Balanta August'!$B$22:$B$60,$B86)+SUMIFS('Balanta August'!$E$22:$E$60,'Balanta August'!$A$22:$A$60,$A86,'Balanta August'!$B$22:$B$60,$B86)</f>
        <v>0</v>
      </c>
      <c r="K86" s="111">
        <f>SUMIFS('Balanta Septembrie'!$C$22:$C$60,'Balanta Septembrie'!$A$22:$A$60,$A86,'Balanta Septembrie'!$B$22:$B$60,$B86)+SUMIFS('Balanta Septembrie'!$E$22:$E$60,'Balanta Septembrie'!$A$22:$A$60,$A86,'Balanta Septembrie'!$B$22:$B$60,$B86)</f>
        <v>0</v>
      </c>
      <c r="L86" s="111">
        <f>SUMIFS('Balanta Octombrie'!$C$22:$C$60,'Balanta Octombrie'!$A$22:$A$60,$A86,'Balanta Octombrie'!$B$22:$B$60,$B86)+SUMIFS('Balanta Octombrie'!$E$22:$E$60,'Balanta Octombrie'!$A$22:$A$60,$A86,'Balanta Octombrie'!$B$22:$B$60,$B86)</f>
        <v>0</v>
      </c>
      <c r="M86" s="111">
        <f>SUMIFS('Balanta Noiembrie'!$C$22:$C$60,'Balanta Noiembrie'!$A$22:$A$60,$A86,'Balanta Noiembrie'!$B$22:$B$60,$B86)+SUMIFS('Balanta Noiembrie'!$E$22:$E$60,'Balanta Noiembrie'!$A$22:$A$60,$A86,'Balanta Noiembrie'!$B$22:$B$60,$B86)</f>
        <v>0</v>
      </c>
      <c r="N86" s="111">
        <f>SUMIFS('Balanta Decembrie'!$C$22:$C$60,'Balanta Decembrie'!$A$22:$A$60,$A86,'Balanta Decembrie'!$B$22:$B$60,$B86)+SUMIFS('Balanta Decembrie'!$E$22:$E$60,'Balanta Decembrie'!$A$22:$A$60,$A86,'Balanta Decembrie'!$B$22:$B$60,$B86)</f>
        <v>0</v>
      </c>
      <c r="O86" s="127">
        <f t="shared" si="9"/>
        <v>0</v>
      </c>
      <c r="P86" s="152" t="str">
        <f>IF('Raport Lunar'!$C$3="","",HLOOKUP('Raport Lunar'!$C$3,$A$60:$N$100,Q84,0))</f>
        <v/>
      </c>
      <c r="Q86">
        <v>28</v>
      </c>
    </row>
    <row r="87" spans="1:17">
      <c r="A87" s="107" t="s">
        <v>31</v>
      </c>
      <c r="B87" s="88" t="s">
        <v>34</v>
      </c>
      <c r="C87" s="111">
        <f>SUMIFS('Balanta Ianuarie'!$C$22:$C$60,'Balanta Ianuarie'!$A$22:$A$60,$A87,'Balanta Ianuarie'!$B$22:$B$60,$B87)+SUMIFS('Balanta Ianuarie'!$E$22:$E$60,'Balanta Ianuarie'!$A$22:$A$60,$A87,'Balanta Ianuarie'!$B$22:$B$60,$B87)</f>
        <v>0</v>
      </c>
      <c r="D87" s="111">
        <f>SUMIFS('Balanta Februarie'!$C$22:$C$60,'Balanta Februarie'!$A$22:$A$60,$A87,'Balanta Februarie'!$B$22:$B$60,$B87)+SUMIFS('Balanta Februarie'!$E$22:$E$60,'Balanta Februarie'!$A$22:$A$60,$A87,'Balanta Februarie'!$B$22:$B$60,$B87)</f>
        <v>0</v>
      </c>
      <c r="E87" s="111">
        <f>SUMIFS('Balanta Martie'!$C$22:$C$60,'Balanta Martie'!$A$22:$A$60,$A87,'Balanta Martie'!$B$22:$B$60,$B87)+SUMIFS('Balanta Martie'!$E$22:$E$60,'Balanta Martie'!$A$22:$A$60,$A87,'Balanta Martie'!$B$22:$B$60,$B87)</f>
        <v>0</v>
      </c>
      <c r="F87" s="111">
        <f>SUMIFS('Balanta Aprilie'!$C$22:$C$60,'Balanta Aprilie'!$A$22:$A$60,$A87,'Balanta Aprilie'!$B$22:$B$60,$B87)+SUMIFS('Balanta Aprilie'!$E$22:$E$60,'Balanta Aprilie'!$A$22:$A$60,$A87,'Balanta Aprilie'!$B$22:$B$60,$B87)</f>
        <v>0</v>
      </c>
      <c r="G87" s="111">
        <f>SUMIFS('Balanta Mai'!$C$22:$C$60,'Balanta Mai'!$A$22:$A$60,$A87,'Balanta Mai'!$B$22:$B$60,$B87)+SUMIFS('Balanta Mai'!$E$22:$E$60,'Balanta Mai'!$A$22:$A$60,$A87,'Balanta Mai'!$B$22:$B$60,$B87)</f>
        <v>0</v>
      </c>
      <c r="H87" s="111">
        <f>SUMIFS('Balanta Iunie'!$C$22:$C$60,'Balanta Iunie'!$A$22:$A$60,$A87,'Balanta Iunie'!$B$22:$B$60,$B87)+SUMIFS('Balanta Iunie'!$E$22:$E$60,'Balanta Iunie'!$A$22:$A$60,$A87,'Balanta Iunie'!$B$22:$B$60,$B87)</f>
        <v>0</v>
      </c>
      <c r="I87" s="111">
        <f>SUMIFS('Balanta Iulie'!$C$22:$C$60,'Balanta Iulie'!$A$22:$A$60,$A87,'Balanta Iulie'!$B$22:$B$60,$B87)+SUMIFS('Balanta Iulie'!$E$22:$E$60,'Balanta Iulie'!$A$22:$A$60,$A87,'Balanta Iulie'!$B$22:$B$60,$B87)</f>
        <v>0</v>
      </c>
      <c r="J87" s="111">
        <f>SUMIFS('Balanta August'!$C$22:$C$60,'Balanta August'!$A$22:$A$60,$A87,'Balanta August'!$B$22:$B$60,$B87)+SUMIFS('Balanta August'!$E$22:$E$60,'Balanta August'!$A$22:$A$60,$A87,'Balanta August'!$B$22:$B$60,$B87)</f>
        <v>0</v>
      </c>
      <c r="K87" s="111">
        <f>SUMIFS('Balanta Septembrie'!$C$22:$C$60,'Balanta Septembrie'!$A$22:$A$60,$A87,'Balanta Septembrie'!$B$22:$B$60,$B87)+SUMIFS('Balanta Septembrie'!$E$22:$E$60,'Balanta Septembrie'!$A$22:$A$60,$A87,'Balanta Septembrie'!$B$22:$B$60,$B87)</f>
        <v>0</v>
      </c>
      <c r="L87" s="111">
        <f>SUMIFS('Balanta Octombrie'!$C$22:$C$60,'Balanta Octombrie'!$A$22:$A$60,$A87,'Balanta Octombrie'!$B$22:$B$60,$B87)+SUMIFS('Balanta Octombrie'!$E$22:$E$60,'Balanta Octombrie'!$A$22:$A$60,$A87,'Balanta Octombrie'!$B$22:$B$60,$B87)</f>
        <v>0</v>
      </c>
      <c r="M87" s="111">
        <f>SUMIFS('Balanta Noiembrie'!$C$22:$C$60,'Balanta Noiembrie'!$A$22:$A$60,$A87,'Balanta Noiembrie'!$B$22:$B$60,$B87)+SUMIFS('Balanta Noiembrie'!$E$22:$E$60,'Balanta Noiembrie'!$A$22:$A$60,$A87,'Balanta Noiembrie'!$B$22:$B$60,$B87)</f>
        <v>0</v>
      </c>
      <c r="N87" s="111">
        <f>SUMIFS('Balanta Decembrie'!$C$22:$C$60,'Balanta Decembrie'!$A$22:$A$60,$A87,'Balanta Decembrie'!$B$22:$B$60,$B87)+SUMIFS('Balanta Decembrie'!$E$22:$E$60,'Balanta Decembrie'!$A$22:$A$60,$A87,'Balanta Decembrie'!$B$22:$B$60,$B87)</f>
        <v>0</v>
      </c>
      <c r="O87" s="127">
        <f t="shared" si="9"/>
        <v>0</v>
      </c>
      <c r="P87" s="152" t="str">
        <f>IF('Raport Lunar'!$C$3="","",HLOOKUP('Raport Lunar'!$C$3,$A$60:$N$100,Q85,0))</f>
        <v/>
      </c>
      <c r="Q87">
        <v>29</v>
      </c>
    </row>
    <row r="88" spans="1:17">
      <c r="A88" s="107" t="s">
        <v>31</v>
      </c>
      <c r="B88" s="88" t="s">
        <v>21</v>
      </c>
      <c r="C88" s="111">
        <f>SUMIFS('Balanta Ianuarie'!$C$22:$C$60,'Balanta Ianuarie'!$A$22:$A$60,$A88,'Balanta Ianuarie'!$B$22:$B$60,$B88)+SUMIFS('Balanta Ianuarie'!$E$22:$E$60,'Balanta Ianuarie'!$A$22:$A$60,$A88,'Balanta Ianuarie'!$B$22:$B$60,$B88)</f>
        <v>0</v>
      </c>
      <c r="D88" s="111">
        <f>SUMIFS('Balanta Februarie'!$C$22:$C$60,'Balanta Februarie'!$A$22:$A$60,$A88,'Balanta Februarie'!$B$22:$B$60,$B88)+SUMIFS('Balanta Februarie'!$E$22:$E$60,'Balanta Februarie'!$A$22:$A$60,$A88,'Balanta Februarie'!$B$22:$B$60,$B88)</f>
        <v>0</v>
      </c>
      <c r="E88" s="111">
        <f>SUMIFS('Balanta Martie'!$C$22:$C$60,'Balanta Martie'!$A$22:$A$60,$A88,'Balanta Martie'!$B$22:$B$60,$B88)+SUMIFS('Balanta Martie'!$E$22:$E$60,'Balanta Martie'!$A$22:$A$60,$A88,'Balanta Martie'!$B$22:$B$60,$B88)</f>
        <v>0</v>
      </c>
      <c r="F88" s="111">
        <f>SUMIFS('Balanta Aprilie'!$C$22:$C$60,'Balanta Aprilie'!$A$22:$A$60,$A88,'Balanta Aprilie'!$B$22:$B$60,$B88)+SUMIFS('Balanta Aprilie'!$E$22:$E$60,'Balanta Aprilie'!$A$22:$A$60,$A88,'Balanta Aprilie'!$B$22:$B$60,$B88)</f>
        <v>0</v>
      </c>
      <c r="G88" s="111">
        <f>SUMIFS('Balanta Mai'!$C$22:$C$60,'Balanta Mai'!$A$22:$A$60,$A88,'Balanta Mai'!$B$22:$B$60,$B88)+SUMIFS('Balanta Mai'!$E$22:$E$60,'Balanta Mai'!$A$22:$A$60,$A88,'Balanta Mai'!$B$22:$B$60,$B88)</f>
        <v>0</v>
      </c>
      <c r="H88" s="111">
        <f>SUMIFS('Balanta Iunie'!$C$22:$C$60,'Balanta Iunie'!$A$22:$A$60,$A88,'Balanta Iunie'!$B$22:$B$60,$B88)+SUMIFS('Balanta Iunie'!$E$22:$E$60,'Balanta Iunie'!$A$22:$A$60,$A88,'Balanta Iunie'!$B$22:$B$60,$B88)</f>
        <v>0</v>
      </c>
      <c r="I88" s="111">
        <f>SUMIFS('Balanta Iulie'!$C$22:$C$60,'Balanta Iulie'!$A$22:$A$60,$A88,'Balanta Iulie'!$B$22:$B$60,$B88)+SUMIFS('Balanta Iulie'!$E$22:$E$60,'Balanta Iulie'!$A$22:$A$60,$A88,'Balanta Iulie'!$B$22:$B$60,$B88)</f>
        <v>0</v>
      </c>
      <c r="J88" s="111">
        <f>SUMIFS('Balanta August'!$C$22:$C$60,'Balanta August'!$A$22:$A$60,$A88,'Balanta August'!$B$22:$B$60,$B88)+SUMIFS('Balanta August'!$E$22:$E$60,'Balanta August'!$A$22:$A$60,$A88,'Balanta August'!$B$22:$B$60,$B88)</f>
        <v>0</v>
      </c>
      <c r="K88" s="111">
        <f>SUMIFS('Balanta Septembrie'!$C$22:$C$60,'Balanta Septembrie'!$A$22:$A$60,$A88,'Balanta Septembrie'!$B$22:$B$60,$B88)+SUMIFS('Balanta Septembrie'!$E$22:$E$60,'Balanta Septembrie'!$A$22:$A$60,$A88,'Balanta Septembrie'!$B$22:$B$60,$B88)</f>
        <v>0</v>
      </c>
      <c r="L88" s="111">
        <f>SUMIFS('Balanta Octombrie'!$C$22:$C$60,'Balanta Octombrie'!$A$22:$A$60,$A88,'Balanta Octombrie'!$B$22:$B$60,$B88)+SUMIFS('Balanta Octombrie'!$E$22:$E$60,'Balanta Octombrie'!$A$22:$A$60,$A88,'Balanta Octombrie'!$B$22:$B$60,$B88)</f>
        <v>0</v>
      </c>
      <c r="M88" s="111">
        <f>SUMIFS('Balanta Noiembrie'!$C$22:$C$60,'Balanta Noiembrie'!$A$22:$A$60,$A88,'Balanta Noiembrie'!$B$22:$B$60,$B88)+SUMIFS('Balanta Noiembrie'!$E$22:$E$60,'Balanta Noiembrie'!$A$22:$A$60,$A88,'Balanta Noiembrie'!$B$22:$B$60,$B88)</f>
        <v>0</v>
      </c>
      <c r="N88" s="111">
        <f>SUMIFS('Balanta Decembrie'!$C$22:$C$60,'Balanta Decembrie'!$A$22:$A$60,$A88,'Balanta Decembrie'!$B$22:$B$60,$B88)+SUMIFS('Balanta Decembrie'!$E$22:$E$60,'Balanta Decembrie'!$A$22:$A$60,$A88,'Balanta Decembrie'!$B$22:$B$60,$B88)</f>
        <v>0</v>
      </c>
      <c r="O88" s="127">
        <f t="shared" si="9"/>
        <v>0</v>
      </c>
      <c r="P88" s="152" t="str">
        <f>IF('Raport Lunar'!$C$3="","",HLOOKUP('Raport Lunar'!$C$3,$A$60:$N$100,Q86,0))</f>
        <v/>
      </c>
      <c r="Q88">
        <v>30</v>
      </c>
    </row>
    <row r="89" spans="1:17">
      <c r="A89" s="107" t="s">
        <v>43</v>
      </c>
      <c r="B89" s="90" t="s">
        <v>1</v>
      </c>
      <c r="C89" s="111">
        <f>SUMIFS('Balanta Ianuarie'!$C$22:$C$60,'Balanta Ianuarie'!$A$22:$A$60,$A89,'Balanta Ianuarie'!$B$22:$B$60,$B89)+SUMIFS('Balanta Ianuarie'!$E$22:$E$60,'Balanta Ianuarie'!$A$22:$A$60,$A89,'Balanta Ianuarie'!$B$22:$B$60,$B89)</f>
        <v>0</v>
      </c>
      <c r="D89" s="111">
        <f>SUMIFS('Balanta Februarie'!$C$22:$C$60,'Balanta Februarie'!$A$22:$A$60,$A89,'Balanta Februarie'!$B$22:$B$60,$B89)+SUMIFS('Balanta Februarie'!$E$22:$E$60,'Balanta Februarie'!$A$22:$A$60,$A89,'Balanta Februarie'!$B$22:$B$60,$B89)</f>
        <v>0</v>
      </c>
      <c r="E89" s="111">
        <f>SUMIFS('Balanta Martie'!$C$22:$C$60,'Balanta Martie'!$A$22:$A$60,$A89,'Balanta Martie'!$B$22:$B$60,$B89)+SUMIFS('Balanta Martie'!$E$22:$E$60,'Balanta Martie'!$A$22:$A$60,$A89,'Balanta Martie'!$B$22:$B$60,$B89)</f>
        <v>0</v>
      </c>
      <c r="F89" s="111">
        <f>SUMIFS('Balanta Aprilie'!$C$22:$C$60,'Balanta Aprilie'!$A$22:$A$60,$A89,'Balanta Aprilie'!$B$22:$B$60,$B89)+SUMIFS('Balanta Aprilie'!$E$22:$E$60,'Balanta Aprilie'!$A$22:$A$60,$A89,'Balanta Aprilie'!$B$22:$B$60,$B89)</f>
        <v>0</v>
      </c>
      <c r="G89" s="111">
        <f>SUMIFS('Balanta Mai'!$C$22:$C$60,'Balanta Mai'!$A$22:$A$60,$A89,'Balanta Mai'!$B$22:$B$60,$B89)+SUMIFS('Balanta Mai'!$E$22:$E$60,'Balanta Mai'!$A$22:$A$60,$A89,'Balanta Mai'!$B$22:$B$60,$B89)</f>
        <v>0</v>
      </c>
      <c r="H89" s="111">
        <f>SUMIFS('Balanta Iunie'!$C$22:$C$60,'Balanta Iunie'!$A$22:$A$60,$A89,'Balanta Iunie'!$B$22:$B$60,$B89)+SUMIFS('Balanta Iunie'!$E$22:$E$60,'Balanta Iunie'!$A$22:$A$60,$A89,'Balanta Iunie'!$B$22:$B$60,$B89)</f>
        <v>0</v>
      </c>
      <c r="I89" s="111">
        <f>SUMIFS('Balanta Iulie'!$C$22:$C$60,'Balanta Iulie'!$A$22:$A$60,$A89,'Balanta Iulie'!$B$22:$B$60,$B89)+SUMIFS('Balanta Iulie'!$E$22:$E$60,'Balanta Iulie'!$A$22:$A$60,$A89,'Balanta Iulie'!$B$22:$B$60,$B89)</f>
        <v>0</v>
      </c>
      <c r="J89" s="111">
        <f>SUMIFS('Balanta August'!$C$22:$C$60,'Balanta August'!$A$22:$A$60,$A89,'Balanta August'!$B$22:$B$60,$B89)+SUMIFS('Balanta August'!$E$22:$E$60,'Balanta August'!$A$22:$A$60,$A89,'Balanta August'!$B$22:$B$60,$B89)</f>
        <v>0</v>
      </c>
      <c r="K89" s="111">
        <f>SUMIFS('Balanta Septembrie'!$C$22:$C$60,'Balanta Septembrie'!$A$22:$A$60,$A89,'Balanta Septembrie'!$B$22:$B$60,$B89)+SUMIFS('Balanta Septembrie'!$E$22:$E$60,'Balanta Septembrie'!$A$22:$A$60,$A89,'Balanta Septembrie'!$B$22:$B$60,$B89)</f>
        <v>0</v>
      </c>
      <c r="L89" s="111">
        <f>SUMIFS('Balanta Octombrie'!$C$22:$C$60,'Balanta Octombrie'!$A$22:$A$60,$A89,'Balanta Octombrie'!$B$22:$B$60,$B89)+SUMIFS('Balanta Octombrie'!$E$22:$E$60,'Balanta Octombrie'!$A$22:$A$60,$A89,'Balanta Octombrie'!$B$22:$B$60,$B89)</f>
        <v>0</v>
      </c>
      <c r="M89" s="111">
        <f>SUMIFS('Balanta Noiembrie'!$C$22:$C$60,'Balanta Noiembrie'!$A$22:$A$60,$A89,'Balanta Noiembrie'!$B$22:$B$60,$B89)+SUMIFS('Balanta Noiembrie'!$E$22:$E$60,'Balanta Noiembrie'!$A$22:$A$60,$A89,'Balanta Noiembrie'!$B$22:$B$60,$B89)</f>
        <v>0</v>
      </c>
      <c r="N89" s="111">
        <f>SUMIFS('Balanta Decembrie'!$C$22:$C$60,'Balanta Decembrie'!$A$22:$A$60,$A89,'Balanta Decembrie'!$B$22:$B$60,$B89)+SUMIFS('Balanta Decembrie'!$E$22:$E$60,'Balanta Decembrie'!$A$22:$A$60,$A89,'Balanta Decembrie'!$B$22:$B$60,$B89)</f>
        <v>0</v>
      </c>
      <c r="O89" s="127">
        <f t="shared" si="9"/>
        <v>0</v>
      </c>
      <c r="P89" s="152" t="str">
        <f>IF('Raport Lunar'!$C$3="","",HLOOKUP('Raport Lunar'!$C$3,$A$60:$N$100,Q87,0))</f>
        <v/>
      </c>
      <c r="Q89">
        <v>31</v>
      </c>
    </row>
    <row r="90" spans="1:17">
      <c r="A90" s="107" t="s">
        <v>43</v>
      </c>
      <c r="B90" s="90" t="s">
        <v>33</v>
      </c>
      <c r="C90" s="111">
        <f>SUMIFS('Balanta Ianuarie'!$C$22:$C$60,'Balanta Ianuarie'!$A$22:$A$60,$A90,'Balanta Ianuarie'!$B$22:$B$60,$B90)+SUMIFS('Balanta Ianuarie'!$E$22:$E$60,'Balanta Ianuarie'!$A$22:$A$60,$A90,'Balanta Ianuarie'!$B$22:$B$60,$B90)</f>
        <v>0</v>
      </c>
      <c r="D90" s="111">
        <f>SUMIFS('Balanta Februarie'!$C$22:$C$60,'Balanta Februarie'!$A$22:$A$60,$A90,'Balanta Februarie'!$B$22:$B$60,$B90)+SUMIFS('Balanta Februarie'!$E$22:$E$60,'Balanta Februarie'!$A$22:$A$60,$A90,'Balanta Februarie'!$B$22:$B$60,$B90)</f>
        <v>0</v>
      </c>
      <c r="E90" s="111">
        <f>SUMIFS('Balanta Martie'!$C$22:$C$60,'Balanta Martie'!$A$22:$A$60,$A90,'Balanta Martie'!$B$22:$B$60,$B90)+SUMIFS('Balanta Martie'!$E$22:$E$60,'Balanta Martie'!$A$22:$A$60,$A90,'Balanta Martie'!$B$22:$B$60,$B90)</f>
        <v>0</v>
      </c>
      <c r="F90" s="111">
        <f>SUMIFS('Balanta Aprilie'!$C$22:$C$60,'Balanta Aprilie'!$A$22:$A$60,$A90,'Balanta Aprilie'!$B$22:$B$60,$B90)+SUMIFS('Balanta Aprilie'!$E$22:$E$60,'Balanta Aprilie'!$A$22:$A$60,$A90,'Balanta Aprilie'!$B$22:$B$60,$B90)</f>
        <v>0</v>
      </c>
      <c r="G90" s="111">
        <f>SUMIFS('Balanta Mai'!$C$22:$C$60,'Balanta Mai'!$A$22:$A$60,$A90,'Balanta Mai'!$B$22:$B$60,$B90)+SUMIFS('Balanta Mai'!$E$22:$E$60,'Balanta Mai'!$A$22:$A$60,$A90,'Balanta Mai'!$B$22:$B$60,$B90)</f>
        <v>0</v>
      </c>
      <c r="H90" s="111">
        <f>SUMIFS('Balanta Iunie'!$C$22:$C$60,'Balanta Iunie'!$A$22:$A$60,$A90,'Balanta Iunie'!$B$22:$B$60,$B90)+SUMIFS('Balanta Iunie'!$E$22:$E$60,'Balanta Iunie'!$A$22:$A$60,$A90,'Balanta Iunie'!$B$22:$B$60,$B90)</f>
        <v>0</v>
      </c>
      <c r="I90" s="111">
        <f>SUMIFS('Balanta Iulie'!$C$22:$C$60,'Balanta Iulie'!$A$22:$A$60,$A90,'Balanta Iulie'!$B$22:$B$60,$B90)+SUMIFS('Balanta Iulie'!$E$22:$E$60,'Balanta Iulie'!$A$22:$A$60,$A90,'Balanta Iulie'!$B$22:$B$60,$B90)</f>
        <v>0</v>
      </c>
      <c r="J90" s="111">
        <f>SUMIFS('Balanta August'!$C$22:$C$60,'Balanta August'!$A$22:$A$60,$A90,'Balanta August'!$B$22:$B$60,$B90)+SUMIFS('Balanta August'!$E$22:$E$60,'Balanta August'!$A$22:$A$60,$A90,'Balanta August'!$B$22:$B$60,$B90)</f>
        <v>0</v>
      </c>
      <c r="K90" s="111">
        <f>SUMIFS('Balanta Septembrie'!$C$22:$C$60,'Balanta Septembrie'!$A$22:$A$60,$A90,'Balanta Septembrie'!$B$22:$B$60,$B90)+SUMIFS('Balanta Septembrie'!$E$22:$E$60,'Balanta Septembrie'!$A$22:$A$60,$A90,'Balanta Septembrie'!$B$22:$B$60,$B90)</f>
        <v>0</v>
      </c>
      <c r="L90" s="111">
        <f>SUMIFS('Balanta Octombrie'!$C$22:$C$60,'Balanta Octombrie'!$A$22:$A$60,$A90,'Balanta Octombrie'!$B$22:$B$60,$B90)+SUMIFS('Balanta Octombrie'!$E$22:$E$60,'Balanta Octombrie'!$A$22:$A$60,$A90,'Balanta Octombrie'!$B$22:$B$60,$B90)</f>
        <v>0</v>
      </c>
      <c r="M90" s="111">
        <f>SUMIFS('Balanta Noiembrie'!$C$22:$C$60,'Balanta Noiembrie'!$A$22:$A$60,$A90,'Balanta Noiembrie'!$B$22:$B$60,$B90)+SUMIFS('Balanta Noiembrie'!$E$22:$E$60,'Balanta Noiembrie'!$A$22:$A$60,$A90,'Balanta Noiembrie'!$B$22:$B$60,$B90)</f>
        <v>0</v>
      </c>
      <c r="N90" s="111">
        <f>SUMIFS('Balanta Decembrie'!$C$22:$C$60,'Balanta Decembrie'!$A$22:$A$60,$A90,'Balanta Decembrie'!$B$22:$B$60,$B90)+SUMIFS('Balanta Decembrie'!$E$22:$E$60,'Balanta Decembrie'!$A$22:$A$60,$A90,'Balanta Decembrie'!$B$22:$B$60,$B90)</f>
        <v>0</v>
      </c>
      <c r="O90" s="127">
        <f t="shared" si="9"/>
        <v>0</v>
      </c>
      <c r="P90" s="152" t="str">
        <f>IF('Raport Lunar'!$C$3="","",HLOOKUP('Raport Lunar'!$C$3,$A$60:$N$100,Q88,0))</f>
        <v/>
      </c>
      <c r="Q90">
        <v>32</v>
      </c>
    </row>
    <row r="91" spans="1:17">
      <c r="A91" s="107" t="s">
        <v>43</v>
      </c>
      <c r="B91" s="90" t="s">
        <v>44</v>
      </c>
      <c r="C91" s="111">
        <f>SUMIFS('Balanta Ianuarie'!$C$22:$C$60,'Balanta Ianuarie'!$A$22:$A$60,$A91,'Balanta Ianuarie'!$B$22:$B$60,$B91)+SUMIFS('Balanta Ianuarie'!$E$22:$E$60,'Balanta Ianuarie'!$A$22:$A$60,$A91,'Balanta Ianuarie'!$B$22:$B$60,$B91)</f>
        <v>0</v>
      </c>
      <c r="D91" s="111">
        <f>SUMIFS('Balanta Februarie'!$C$22:$C$60,'Balanta Februarie'!$A$22:$A$60,$A91,'Balanta Februarie'!$B$22:$B$60,$B91)+SUMIFS('Balanta Februarie'!$E$22:$E$60,'Balanta Februarie'!$A$22:$A$60,$A91,'Balanta Februarie'!$B$22:$B$60,$B91)</f>
        <v>0</v>
      </c>
      <c r="E91" s="111">
        <f>SUMIFS('Balanta Martie'!$C$22:$C$60,'Balanta Martie'!$A$22:$A$60,$A91,'Balanta Martie'!$B$22:$B$60,$B91)+SUMIFS('Balanta Martie'!$E$22:$E$60,'Balanta Martie'!$A$22:$A$60,$A91,'Balanta Martie'!$B$22:$B$60,$B91)</f>
        <v>0</v>
      </c>
      <c r="F91" s="111">
        <f>SUMIFS('Balanta Aprilie'!$C$22:$C$60,'Balanta Aprilie'!$A$22:$A$60,$A91,'Balanta Aprilie'!$B$22:$B$60,$B91)+SUMIFS('Balanta Aprilie'!$E$22:$E$60,'Balanta Aprilie'!$A$22:$A$60,$A91,'Balanta Aprilie'!$B$22:$B$60,$B91)</f>
        <v>0</v>
      </c>
      <c r="G91" s="111">
        <f>SUMIFS('Balanta Mai'!$C$22:$C$60,'Balanta Mai'!$A$22:$A$60,$A91,'Balanta Mai'!$B$22:$B$60,$B91)+SUMIFS('Balanta Mai'!$E$22:$E$60,'Balanta Mai'!$A$22:$A$60,$A91,'Balanta Mai'!$B$22:$B$60,$B91)</f>
        <v>0</v>
      </c>
      <c r="H91" s="111">
        <f>SUMIFS('Balanta Iunie'!$C$22:$C$60,'Balanta Iunie'!$A$22:$A$60,$A91,'Balanta Iunie'!$B$22:$B$60,$B91)+SUMIFS('Balanta Iunie'!$E$22:$E$60,'Balanta Iunie'!$A$22:$A$60,$A91,'Balanta Iunie'!$B$22:$B$60,$B91)</f>
        <v>0</v>
      </c>
      <c r="I91" s="111">
        <f>SUMIFS('Balanta Iulie'!$C$22:$C$60,'Balanta Iulie'!$A$22:$A$60,$A91,'Balanta Iulie'!$B$22:$B$60,$B91)+SUMIFS('Balanta Iulie'!$E$22:$E$60,'Balanta Iulie'!$A$22:$A$60,$A91,'Balanta Iulie'!$B$22:$B$60,$B91)</f>
        <v>0</v>
      </c>
      <c r="J91" s="111">
        <f>SUMIFS('Balanta August'!$C$22:$C$60,'Balanta August'!$A$22:$A$60,$A91,'Balanta August'!$B$22:$B$60,$B91)+SUMIFS('Balanta August'!$E$22:$E$60,'Balanta August'!$A$22:$A$60,$A91,'Balanta August'!$B$22:$B$60,$B91)</f>
        <v>0</v>
      </c>
      <c r="K91" s="111">
        <f>SUMIFS('Balanta Septembrie'!$C$22:$C$60,'Balanta Septembrie'!$A$22:$A$60,$A91,'Balanta Septembrie'!$B$22:$B$60,$B91)+SUMIFS('Balanta Septembrie'!$E$22:$E$60,'Balanta Septembrie'!$A$22:$A$60,$A91,'Balanta Septembrie'!$B$22:$B$60,$B91)</f>
        <v>0</v>
      </c>
      <c r="L91" s="111">
        <f>SUMIFS('Balanta Octombrie'!$C$22:$C$60,'Balanta Octombrie'!$A$22:$A$60,$A91,'Balanta Octombrie'!$B$22:$B$60,$B91)+SUMIFS('Balanta Octombrie'!$E$22:$E$60,'Balanta Octombrie'!$A$22:$A$60,$A91,'Balanta Octombrie'!$B$22:$B$60,$B91)</f>
        <v>0</v>
      </c>
      <c r="M91" s="111">
        <f>SUMIFS('Balanta Noiembrie'!$C$22:$C$60,'Balanta Noiembrie'!$A$22:$A$60,$A91,'Balanta Noiembrie'!$B$22:$B$60,$B91)+SUMIFS('Balanta Noiembrie'!$E$22:$E$60,'Balanta Noiembrie'!$A$22:$A$60,$A91,'Balanta Noiembrie'!$B$22:$B$60,$B91)</f>
        <v>0</v>
      </c>
      <c r="N91" s="111">
        <f>SUMIFS('Balanta Decembrie'!$C$22:$C$60,'Balanta Decembrie'!$A$22:$A$60,$A91,'Balanta Decembrie'!$B$22:$B$60,$B91)+SUMIFS('Balanta Decembrie'!$E$22:$E$60,'Balanta Decembrie'!$A$22:$A$60,$A91,'Balanta Decembrie'!$B$22:$B$60,$B91)</f>
        <v>0</v>
      </c>
      <c r="O91" s="127">
        <f t="shared" si="9"/>
        <v>0</v>
      </c>
      <c r="P91" s="152" t="str">
        <f>IF('Raport Lunar'!$C$3="","",HLOOKUP('Raport Lunar'!$C$3,$A$60:$N$100,Q89,0))</f>
        <v/>
      </c>
      <c r="Q91">
        <v>33</v>
      </c>
    </row>
    <row r="92" spans="1:17">
      <c r="A92" s="107" t="s">
        <v>43</v>
      </c>
      <c r="B92" s="90" t="s">
        <v>21</v>
      </c>
      <c r="C92" s="111">
        <f>SUMIFS('Balanta Ianuarie'!$C$22:$C$60,'Balanta Ianuarie'!$A$22:$A$60,$A92,'Balanta Ianuarie'!$B$22:$B$60,$B92)+SUMIFS('Balanta Ianuarie'!$E$22:$E$60,'Balanta Ianuarie'!$A$22:$A$60,$A92,'Balanta Ianuarie'!$B$22:$B$60,$B92)</f>
        <v>0</v>
      </c>
      <c r="D92" s="111">
        <f>SUMIFS('Balanta Februarie'!$C$22:$C$60,'Balanta Februarie'!$A$22:$A$60,$A92,'Balanta Februarie'!$B$22:$B$60,$B92)+SUMIFS('Balanta Februarie'!$E$22:$E$60,'Balanta Februarie'!$A$22:$A$60,$A92,'Balanta Februarie'!$B$22:$B$60,$B92)</f>
        <v>0</v>
      </c>
      <c r="E92" s="111">
        <f>SUMIFS('Balanta Martie'!$C$22:$C$60,'Balanta Martie'!$A$22:$A$60,$A92,'Balanta Martie'!$B$22:$B$60,$B92)+SUMIFS('Balanta Martie'!$E$22:$E$60,'Balanta Martie'!$A$22:$A$60,$A92,'Balanta Martie'!$B$22:$B$60,$B92)</f>
        <v>0</v>
      </c>
      <c r="F92" s="111">
        <f>SUMIFS('Balanta Aprilie'!$C$22:$C$60,'Balanta Aprilie'!$A$22:$A$60,$A92,'Balanta Aprilie'!$B$22:$B$60,$B92)+SUMIFS('Balanta Aprilie'!$E$22:$E$60,'Balanta Aprilie'!$A$22:$A$60,$A92,'Balanta Aprilie'!$B$22:$B$60,$B92)</f>
        <v>0</v>
      </c>
      <c r="G92" s="111">
        <f>SUMIFS('Balanta Mai'!$C$22:$C$60,'Balanta Mai'!$A$22:$A$60,$A92,'Balanta Mai'!$B$22:$B$60,$B92)+SUMIFS('Balanta Mai'!$E$22:$E$60,'Balanta Mai'!$A$22:$A$60,$A92,'Balanta Mai'!$B$22:$B$60,$B92)</f>
        <v>0</v>
      </c>
      <c r="H92" s="111">
        <f>SUMIFS('Balanta Iunie'!$C$22:$C$60,'Balanta Iunie'!$A$22:$A$60,$A92,'Balanta Iunie'!$B$22:$B$60,$B92)+SUMIFS('Balanta Iunie'!$E$22:$E$60,'Balanta Iunie'!$A$22:$A$60,$A92,'Balanta Iunie'!$B$22:$B$60,$B92)</f>
        <v>0</v>
      </c>
      <c r="I92" s="111">
        <f>SUMIFS('Balanta Iulie'!$C$22:$C$60,'Balanta Iulie'!$A$22:$A$60,$A92,'Balanta Iulie'!$B$22:$B$60,$B92)+SUMIFS('Balanta Iulie'!$E$22:$E$60,'Balanta Iulie'!$A$22:$A$60,$A92,'Balanta Iulie'!$B$22:$B$60,$B92)</f>
        <v>0</v>
      </c>
      <c r="J92" s="111">
        <f>SUMIFS('Balanta August'!$C$22:$C$60,'Balanta August'!$A$22:$A$60,$A92,'Balanta August'!$B$22:$B$60,$B92)+SUMIFS('Balanta August'!$E$22:$E$60,'Balanta August'!$A$22:$A$60,$A92,'Balanta August'!$B$22:$B$60,$B92)</f>
        <v>0</v>
      </c>
      <c r="K92" s="111">
        <f>SUMIFS('Balanta Septembrie'!$C$22:$C$60,'Balanta Septembrie'!$A$22:$A$60,$A92,'Balanta Septembrie'!$B$22:$B$60,$B92)+SUMIFS('Balanta Septembrie'!$E$22:$E$60,'Balanta Septembrie'!$A$22:$A$60,$A92,'Balanta Septembrie'!$B$22:$B$60,$B92)</f>
        <v>0</v>
      </c>
      <c r="L92" s="111">
        <f>SUMIFS('Balanta Octombrie'!$C$22:$C$60,'Balanta Octombrie'!$A$22:$A$60,$A92,'Balanta Octombrie'!$B$22:$B$60,$B92)+SUMIFS('Balanta Octombrie'!$E$22:$E$60,'Balanta Octombrie'!$A$22:$A$60,$A92,'Balanta Octombrie'!$B$22:$B$60,$B92)</f>
        <v>0</v>
      </c>
      <c r="M92" s="111">
        <f>SUMIFS('Balanta Noiembrie'!$C$22:$C$60,'Balanta Noiembrie'!$A$22:$A$60,$A92,'Balanta Noiembrie'!$B$22:$B$60,$B92)+SUMIFS('Balanta Noiembrie'!$E$22:$E$60,'Balanta Noiembrie'!$A$22:$A$60,$A92,'Balanta Noiembrie'!$B$22:$B$60,$B92)</f>
        <v>0</v>
      </c>
      <c r="N92" s="111">
        <f>SUMIFS('Balanta Decembrie'!$C$22:$C$60,'Balanta Decembrie'!$A$22:$A$60,$A92,'Balanta Decembrie'!$B$22:$B$60,$B92)+SUMIFS('Balanta Decembrie'!$E$22:$E$60,'Balanta Decembrie'!$A$22:$A$60,$A92,'Balanta Decembrie'!$B$22:$B$60,$B92)</f>
        <v>0</v>
      </c>
      <c r="O92" s="127">
        <f t="shared" si="9"/>
        <v>0</v>
      </c>
      <c r="P92" s="152" t="str">
        <f>IF('Raport Lunar'!$C$3="","",HLOOKUP('Raport Lunar'!$C$3,$A$60:$N$100,Q90,0))</f>
        <v/>
      </c>
      <c r="Q92">
        <v>34</v>
      </c>
    </row>
    <row r="93" spans="1:17">
      <c r="A93" s="107" t="s">
        <v>35</v>
      </c>
      <c r="B93" s="88" t="s">
        <v>36</v>
      </c>
      <c r="C93" s="111">
        <f>SUMIFS('Balanta Ianuarie'!$C$22:$C$60,'Balanta Ianuarie'!$A$22:$A$60,$A93,'Balanta Ianuarie'!$B$22:$B$60,$B93)+SUMIFS('Balanta Ianuarie'!$E$22:$E$60,'Balanta Ianuarie'!$A$22:$A$60,$A93,'Balanta Ianuarie'!$B$22:$B$60,$B93)</f>
        <v>0</v>
      </c>
      <c r="D93" s="111">
        <f>SUMIFS('Balanta Februarie'!$C$22:$C$60,'Balanta Februarie'!$A$22:$A$60,$A93,'Balanta Februarie'!$B$22:$B$60,$B93)+SUMIFS('Balanta Februarie'!$E$22:$E$60,'Balanta Februarie'!$A$22:$A$60,$A93,'Balanta Februarie'!$B$22:$B$60,$B93)</f>
        <v>0</v>
      </c>
      <c r="E93" s="111">
        <f>SUMIFS('Balanta Martie'!$C$22:$C$60,'Balanta Martie'!$A$22:$A$60,$A93,'Balanta Martie'!$B$22:$B$60,$B93)+SUMIFS('Balanta Martie'!$E$22:$E$60,'Balanta Martie'!$A$22:$A$60,$A93,'Balanta Martie'!$B$22:$B$60,$B93)</f>
        <v>0</v>
      </c>
      <c r="F93" s="111">
        <f>SUMIFS('Balanta Aprilie'!$C$22:$C$60,'Balanta Aprilie'!$A$22:$A$60,$A93,'Balanta Aprilie'!$B$22:$B$60,$B93)+SUMIFS('Balanta Aprilie'!$E$22:$E$60,'Balanta Aprilie'!$A$22:$A$60,$A93,'Balanta Aprilie'!$B$22:$B$60,$B93)</f>
        <v>0</v>
      </c>
      <c r="G93" s="111">
        <f>SUMIFS('Balanta Mai'!$C$22:$C$60,'Balanta Mai'!$A$22:$A$60,$A93,'Balanta Mai'!$B$22:$B$60,$B93)+SUMIFS('Balanta Mai'!$E$22:$E$60,'Balanta Mai'!$A$22:$A$60,$A93,'Balanta Mai'!$B$22:$B$60,$B93)</f>
        <v>0</v>
      </c>
      <c r="H93" s="111">
        <f>SUMIFS('Balanta Iunie'!$C$22:$C$60,'Balanta Iunie'!$A$22:$A$60,$A93,'Balanta Iunie'!$B$22:$B$60,$B93)+SUMIFS('Balanta Iunie'!$E$22:$E$60,'Balanta Iunie'!$A$22:$A$60,$A93,'Balanta Iunie'!$B$22:$B$60,$B93)</f>
        <v>0</v>
      </c>
      <c r="I93" s="111">
        <f>SUMIFS('Balanta Iulie'!$C$22:$C$60,'Balanta Iulie'!$A$22:$A$60,$A93,'Balanta Iulie'!$B$22:$B$60,$B93)+SUMIFS('Balanta Iulie'!$E$22:$E$60,'Balanta Iulie'!$A$22:$A$60,$A93,'Balanta Iulie'!$B$22:$B$60,$B93)</f>
        <v>0</v>
      </c>
      <c r="J93" s="111">
        <f>SUMIFS('Balanta August'!$C$22:$C$60,'Balanta August'!$A$22:$A$60,$A93,'Balanta August'!$B$22:$B$60,$B93)+SUMIFS('Balanta August'!$E$22:$E$60,'Balanta August'!$A$22:$A$60,$A93,'Balanta August'!$B$22:$B$60,$B93)</f>
        <v>0</v>
      </c>
      <c r="K93" s="111">
        <f>SUMIFS('Balanta Septembrie'!$C$22:$C$60,'Balanta Septembrie'!$A$22:$A$60,$A93,'Balanta Septembrie'!$B$22:$B$60,$B93)+SUMIFS('Balanta Septembrie'!$E$22:$E$60,'Balanta Septembrie'!$A$22:$A$60,$A93,'Balanta Septembrie'!$B$22:$B$60,$B93)</f>
        <v>0</v>
      </c>
      <c r="L93" s="111">
        <f>SUMIFS('Balanta Octombrie'!$C$22:$C$60,'Balanta Octombrie'!$A$22:$A$60,$A93,'Balanta Octombrie'!$B$22:$B$60,$B93)+SUMIFS('Balanta Octombrie'!$E$22:$E$60,'Balanta Octombrie'!$A$22:$A$60,$A93,'Balanta Octombrie'!$B$22:$B$60,$B93)</f>
        <v>0</v>
      </c>
      <c r="M93" s="111">
        <f>SUMIFS('Balanta Noiembrie'!$C$22:$C$60,'Balanta Noiembrie'!$A$22:$A$60,$A93,'Balanta Noiembrie'!$B$22:$B$60,$B93)+SUMIFS('Balanta Noiembrie'!$E$22:$E$60,'Balanta Noiembrie'!$A$22:$A$60,$A93,'Balanta Noiembrie'!$B$22:$B$60,$B93)</f>
        <v>0</v>
      </c>
      <c r="N93" s="111">
        <f>SUMIFS('Balanta Decembrie'!$C$22:$C$60,'Balanta Decembrie'!$A$22:$A$60,$A93,'Balanta Decembrie'!$B$22:$B$60,$B93)+SUMIFS('Balanta Decembrie'!$E$22:$E$60,'Balanta Decembrie'!$A$22:$A$60,$A93,'Balanta Decembrie'!$B$22:$B$60,$B93)</f>
        <v>0</v>
      </c>
      <c r="O93" s="127">
        <f t="shared" si="9"/>
        <v>0</v>
      </c>
      <c r="P93" s="152" t="str">
        <f>IF('Raport Lunar'!$C$3="","",HLOOKUP('Raport Lunar'!$C$3,$A$60:$N$100,Q91,0))</f>
        <v/>
      </c>
      <c r="Q93">
        <v>35</v>
      </c>
    </row>
    <row r="94" spans="1:17">
      <c r="A94" s="107" t="s">
        <v>35</v>
      </c>
      <c r="B94" s="88" t="s">
        <v>37</v>
      </c>
      <c r="C94" s="111">
        <f>SUMIFS('Balanta Ianuarie'!$C$22:$C$60,'Balanta Ianuarie'!$A$22:$A$60,$A94,'Balanta Ianuarie'!$B$22:$B$60,$B94)+SUMIFS('Balanta Ianuarie'!$E$22:$E$60,'Balanta Ianuarie'!$A$22:$A$60,$A94,'Balanta Ianuarie'!$B$22:$B$60,$B94)</f>
        <v>0</v>
      </c>
      <c r="D94" s="111">
        <f>SUMIFS('Balanta Februarie'!$C$22:$C$60,'Balanta Februarie'!$A$22:$A$60,$A94,'Balanta Februarie'!$B$22:$B$60,$B94)+SUMIFS('Balanta Februarie'!$E$22:$E$60,'Balanta Februarie'!$A$22:$A$60,$A94,'Balanta Februarie'!$B$22:$B$60,$B94)</f>
        <v>0</v>
      </c>
      <c r="E94" s="111">
        <f>SUMIFS('Balanta Martie'!$C$22:$C$60,'Balanta Martie'!$A$22:$A$60,$A94,'Balanta Martie'!$B$22:$B$60,$B94)+SUMIFS('Balanta Martie'!$E$22:$E$60,'Balanta Martie'!$A$22:$A$60,$A94,'Balanta Martie'!$B$22:$B$60,$B94)</f>
        <v>0</v>
      </c>
      <c r="F94" s="111">
        <f>SUMIFS('Balanta Aprilie'!$C$22:$C$60,'Balanta Aprilie'!$A$22:$A$60,$A94,'Balanta Aprilie'!$B$22:$B$60,$B94)+SUMIFS('Balanta Aprilie'!$E$22:$E$60,'Balanta Aprilie'!$A$22:$A$60,$A94,'Balanta Aprilie'!$B$22:$B$60,$B94)</f>
        <v>0</v>
      </c>
      <c r="G94" s="111">
        <f>SUMIFS('Balanta Mai'!$C$22:$C$60,'Balanta Mai'!$A$22:$A$60,$A94,'Balanta Mai'!$B$22:$B$60,$B94)+SUMIFS('Balanta Mai'!$E$22:$E$60,'Balanta Mai'!$A$22:$A$60,$A94,'Balanta Mai'!$B$22:$B$60,$B94)</f>
        <v>0</v>
      </c>
      <c r="H94" s="111">
        <f>SUMIFS('Balanta Iunie'!$C$22:$C$60,'Balanta Iunie'!$A$22:$A$60,$A94,'Balanta Iunie'!$B$22:$B$60,$B94)+SUMIFS('Balanta Iunie'!$E$22:$E$60,'Balanta Iunie'!$A$22:$A$60,$A94,'Balanta Iunie'!$B$22:$B$60,$B94)</f>
        <v>0</v>
      </c>
      <c r="I94" s="111">
        <f>SUMIFS('Balanta Iulie'!$C$22:$C$60,'Balanta Iulie'!$A$22:$A$60,$A94,'Balanta Iulie'!$B$22:$B$60,$B94)+SUMIFS('Balanta Iulie'!$E$22:$E$60,'Balanta Iulie'!$A$22:$A$60,$A94,'Balanta Iulie'!$B$22:$B$60,$B94)</f>
        <v>0</v>
      </c>
      <c r="J94" s="111">
        <f>SUMIFS('Balanta August'!$C$22:$C$60,'Balanta August'!$A$22:$A$60,$A94,'Balanta August'!$B$22:$B$60,$B94)+SUMIFS('Balanta August'!$E$22:$E$60,'Balanta August'!$A$22:$A$60,$A94,'Balanta August'!$B$22:$B$60,$B94)</f>
        <v>0</v>
      </c>
      <c r="K94" s="111">
        <f>SUMIFS('Balanta Septembrie'!$C$22:$C$60,'Balanta Septembrie'!$A$22:$A$60,$A94,'Balanta Septembrie'!$B$22:$B$60,$B94)+SUMIFS('Balanta Septembrie'!$E$22:$E$60,'Balanta Septembrie'!$A$22:$A$60,$A94,'Balanta Septembrie'!$B$22:$B$60,$B94)</f>
        <v>0</v>
      </c>
      <c r="L94" s="111">
        <f>SUMIFS('Balanta Octombrie'!$C$22:$C$60,'Balanta Octombrie'!$A$22:$A$60,$A94,'Balanta Octombrie'!$B$22:$B$60,$B94)+SUMIFS('Balanta Octombrie'!$E$22:$E$60,'Balanta Octombrie'!$A$22:$A$60,$A94,'Balanta Octombrie'!$B$22:$B$60,$B94)</f>
        <v>0</v>
      </c>
      <c r="M94" s="111">
        <f>SUMIFS('Balanta Noiembrie'!$C$22:$C$60,'Balanta Noiembrie'!$A$22:$A$60,$A94,'Balanta Noiembrie'!$B$22:$B$60,$B94)+SUMIFS('Balanta Noiembrie'!$E$22:$E$60,'Balanta Noiembrie'!$A$22:$A$60,$A94,'Balanta Noiembrie'!$B$22:$B$60,$B94)</f>
        <v>0</v>
      </c>
      <c r="N94" s="111">
        <f>SUMIFS('Balanta Decembrie'!$C$22:$C$60,'Balanta Decembrie'!$A$22:$A$60,$A94,'Balanta Decembrie'!$B$22:$B$60,$B94)+SUMIFS('Balanta Decembrie'!$E$22:$E$60,'Balanta Decembrie'!$A$22:$A$60,$A94,'Balanta Decembrie'!$B$22:$B$60,$B94)</f>
        <v>0</v>
      </c>
      <c r="O94" s="127">
        <f t="shared" si="9"/>
        <v>0</v>
      </c>
      <c r="P94" s="152" t="str">
        <f>IF('Raport Lunar'!$C$3="","",HLOOKUP('Raport Lunar'!$C$3,$A$60:$N$100,Q92,0))</f>
        <v/>
      </c>
      <c r="Q94">
        <v>36</v>
      </c>
    </row>
    <row r="95" spans="1:17">
      <c r="A95" s="107" t="s">
        <v>35</v>
      </c>
      <c r="B95" s="88" t="s">
        <v>21</v>
      </c>
      <c r="C95" s="111">
        <f>SUMIFS('Balanta Ianuarie'!$C$22:$C$60,'Balanta Ianuarie'!$A$22:$A$60,$A95,'Balanta Ianuarie'!$B$22:$B$60,$B95)+SUMIFS('Balanta Ianuarie'!$E$22:$E$60,'Balanta Ianuarie'!$A$22:$A$60,$A95,'Balanta Ianuarie'!$B$22:$B$60,$B95)</f>
        <v>0</v>
      </c>
      <c r="D95" s="111">
        <f>SUMIFS('Balanta Februarie'!$C$22:$C$60,'Balanta Februarie'!$A$22:$A$60,$A95,'Balanta Februarie'!$B$22:$B$60,$B95)+SUMIFS('Balanta Februarie'!$E$22:$E$60,'Balanta Februarie'!$A$22:$A$60,$A95,'Balanta Februarie'!$B$22:$B$60,$B95)</f>
        <v>0</v>
      </c>
      <c r="E95" s="111">
        <f>SUMIFS('Balanta Martie'!$C$22:$C$60,'Balanta Martie'!$A$22:$A$60,$A95,'Balanta Martie'!$B$22:$B$60,$B95)+SUMIFS('Balanta Martie'!$E$22:$E$60,'Balanta Martie'!$A$22:$A$60,$A95,'Balanta Martie'!$B$22:$B$60,$B95)</f>
        <v>0</v>
      </c>
      <c r="F95" s="111">
        <f>SUMIFS('Balanta Aprilie'!$C$22:$C$60,'Balanta Aprilie'!$A$22:$A$60,$A95,'Balanta Aprilie'!$B$22:$B$60,$B95)+SUMIFS('Balanta Aprilie'!$E$22:$E$60,'Balanta Aprilie'!$A$22:$A$60,$A95,'Balanta Aprilie'!$B$22:$B$60,$B95)</f>
        <v>0</v>
      </c>
      <c r="G95" s="111">
        <f>SUMIFS('Balanta Mai'!$C$22:$C$60,'Balanta Mai'!$A$22:$A$60,$A95,'Balanta Mai'!$B$22:$B$60,$B95)+SUMIFS('Balanta Mai'!$E$22:$E$60,'Balanta Mai'!$A$22:$A$60,$A95,'Balanta Mai'!$B$22:$B$60,$B95)</f>
        <v>0</v>
      </c>
      <c r="H95" s="111">
        <f>SUMIFS('Balanta Iunie'!$C$22:$C$60,'Balanta Iunie'!$A$22:$A$60,$A95,'Balanta Iunie'!$B$22:$B$60,$B95)+SUMIFS('Balanta Iunie'!$E$22:$E$60,'Balanta Iunie'!$A$22:$A$60,$A95,'Balanta Iunie'!$B$22:$B$60,$B95)</f>
        <v>0</v>
      </c>
      <c r="I95" s="111">
        <f>SUMIFS('Balanta Iulie'!$C$22:$C$60,'Balanta Iulie'!$A$22:$A$60,$A95,'Balanta Iulie'!$B$22:$B$60,$B95)+SUMIFS('Balanta Iulie'!$E$22:$E$60,'Balanta Iulie'!$A$22:$A$60,$A95,'Balanta Iulie'!$B$22:$B$60,$B95)</f>
        <v>0</v>
      </c>
      <c r="J95" s="111">
        <f>SUMIFS('Balanta August'!$C$22:$C$60,'Balanta August'!$A$22:$A$60,$A95,'Balanta August'!$B$22:$B$60,$B95)+SUMIFS('Balanta August'!$E$22:$E$60,'Balanta August'!$A$22:$A$60,$A95,'Balanta August'!$B$22:$B$60,$B95)</f>
        <v>0</v>
      </c>
      <c r="K95" s="111">
        <f>SUMIFS('Balanta Septembrie'!$C$22:$C$60,'Balanta Septembrie'!$A$22:$A$60,$A95,'Balanta Septembrie'!$B$22:$B$60,$B95)+SUMIFS('Balanta Septembrie'!$E$22:$E$60,'Balanta Septembrie'!$A$22:$A$60,$A95,'Balanta Septembrie'!$B$22:$B$60,$B95)</f>
        <v>0</v>
      </c>
      <c r="L95" s="111">
        <f>SUMIFS('Balanta Octombrie'!$C$22:$C$60,'Balanta Octombrie'!$A$22:$A$60,$A95,'Balanta Octombrie'!$B$22:$B$60,$B95)+SUMIFS('Balanta Octombrie'!$E$22:$E$60,'Balanta Octombrie'!$A$22:$A$60,$A95,'Balanta Octombrie'!$B$22:$B$60,$B95)</f>
        <v>0</v>
      </c>
      <c r="M95" s="111">
        <f>SUMIFS('Balanta Noiembrie'!$C$22:$C$60,'Balanta Noiembrie'!$A$22:$A$60,$A95,'Balanta Noiembrie'!$B$22:$B$60,$B95)+SUMIFS('Balanta Noiembrie'!$E$22:$E$60,'Balanta Noiembrie'!$A$22:$A$60,$A95,'Balanta Noiembrie'!$B$22:$B$60,$B95)</f>
        <v>0</v>
      </c>
      <c r="N95" s="111">
        <f>SUMIFS('Balanta Decembrie'!$C$22:$C$60,'Balanta Decembrie'!$A$22:$A$60,$A95,'Balanta Decembrie'!$B$22:$B$60,$B95)+SUMIFS('Balanta Decembrie'!$E$22:$E$60,'Balanta Decembrie'!$A$22:$A$60,$A95,'Balanta Decembrie'!$B$22:$B$60,$B95)</f>
        <v>0</v>
      </c>
      <c r="O95" s="127">
        <f t="shared" si="9"/>
        <v>0</v>
      </c>
      <c r="P95" s="152" t="str">
        <f>IF('Raport Lunar'!$C$3="","",HLOOKUP('Raport Lunar'!$C$3,$A$60:$N$100,Q93,0))</f>
        <v/>
      </c>
      <c r="Q95">
        <v>37</v>
      </c>
    </row>
    <row r="96" spans="1:17" ht="45">
      <c r="A96" s="107" t="s">
        <v>64</v>
      </c>
      <c r="B96" s="88" t="s">
        <v>138</v>
      </c>
      <c r="C96" s="111">
        <f>SUMIFS('Balanta Ianuarie'!$C$22:$C$60,'Balanta Ianuarie'!$A$22:$A$60,$A96,'Balanta Ianuarie'!$B$22:$B$60,$B96)+SUMIFS('Balanta Ianuarie'!$E$22:$E$60,'Balanta Ianuarie'!$A$22:$A$60,$A96,'Balanta Ianuarie'!$B$22:$B$60,$B96)</f>
        <v>0</v>
      </c>
      <c r="D96" s="111">
        <f>SUMIFS('Balanta Februarie'!$C$22:$C$60,'Balanta Februarie'!$A$22:$A$60,$A96,'Balanta Februarie'!$B$22:$B$60,$B96)+SUMIFS('Balanta Februarie'!$E$22:$E$60,'Balanta Februarie'!$A$22:$A$60,$A96,'Balanta Februarie'!$B$22:$B$60,$B96)</f>
        <v>0</v>
      </c>
      <c r="E96" s="111">
        <f>SUMIFS('Balanta Martie'!$C$22:$C$60,'Balanta Martie'!$A$22:$A$60,$A96,'Balanta Martie'!$B$22:$B$60,$B96)+SUMIFS('Balanta Martie'!$E$22:$E$60,'Balanta Martie'!$A$22:$A$60,$A96,'Balanta Martie'!$B$22:$B$60,$B96)</f>
        <v>0</v>
      </c>
      <c r="F96" s="111">
        <f>SUMIFS('Balanta Aprilie'!$C$22:$C$60,'Balanta Aprilie'!$A$22:$A$60,$A96,'Balanta Aprilie'!$B$22:$B$60,$B96)+SUMIFS('Balanta Aprilie'!$E$22:$E$60,'Balanta Aprilie'!$A$22:$A$60,$A96,'Balanta Aprilie'!$B$22:$B$60,$B96)</f>
        <v>0</v>
      </c>
      <c r="G96" s="111">
        <f>SUMIFS('Balanta Mai'!$C$22:$C$60,'Balanta Mai'!$A$22:$A$60,$A96,'Balanta Mai'!$B$22:$B$60,$B96)+SUMIFS('Balanta Mai'!$E$22:$E$60,'Balanta Mai'!$A$22:$A$60,$A96,'Balanta Mai'!$B$22:$B$60,$B96)</f>
        <v>0</v>
      </c>
      <c r="H96" s="111">
        <f>SUMIFS('Balanta Iunie'!$C$22:$C$60,'Balanta Iunie'!$A$22:$A$60,$A96,'Balanta Iunie'!$B$22:$B$60,$B96)+SUMIFS('Balanta Iunie'!$E$22:$E$60,'Balanta Iunie'!$A$22:$A$60,$A96,'Balanta Iunie'!$B$22:$B$60,$B96)</f>
        <v>0</v>
      </c>
      <c r="I96" s="111">
        <f>SUMIFS('Balanta Iulie'!$C$22:$C$60,'Balanta Iulie'!$A$22:$A$60,$A96,'Balanta Iulie'!$B$22:$B$60,$B96)+SUMIFS('Balanta Iulie'!$E$22:$E$60,'Balanta Iulie'!$A$22:$A$60,$A96,'Balanta Iulie'!$B$22:$B$60,$B96)</f>
        <v>0</v>
      </c>
      <c r="J96" s="111">
        <f>SUMIFS('Balanta August'!$C$22:$C$60,'Balanta August'!$A$22:$A$60,$A96,'Balanta August'!$B$22:$B$60,$B96)+SUMIFS('Balanta August'!$E$22:$E$60,'Balanta August'!$A$22:$A$60,$A96,'Balanta August'!$B$22:$B$60,$B96)</f>
        <v>0</v>
      </c>
      <c r="K96" s="111">
        <f>SUMIFS('Balanta Septembrie'!$C$22:$C$60,'Balanta Septembrie'!$A$22:$A$60,$A96,'Balanta Septembrie'!$B$22:$B$60,$B96)+SUMIFS('Balanta Septembrie'!$E$22:$E$60,'Balanta Septembrie'!$A$22:$A$60,$A96,'Balanta Septembrie'!$B$22:$B$60,$B96)</f>
        <v>0</v>
      </c>
      <c r="L96" s="111">
        <f>SUMIFS('Balanta Octombrie'!$C$22:$C$60,'Balanta Octombrie'!$A$22:$A$60,$A96,'Balanta Octombrie'!$B$22:$B$60,$B96)+SUMIFS('Balanta Octombrie'!$E$22:$E$60,'Balanta Octombrie'!$A$22:$A$60,$A96,'Balanta Octombrie'!$B$22:$B$60,$B96)</f>
        <v>0</v>
      </c>
      <c r="M96" s="111">
        <f>SUMIFS('Balanta Noiembrie'!$C$22:$C$60,'Balanta Noiembrie'!$A$22:$A$60,$A96,'Balanta Noiembrie'!$B$22:$B$60,$B96)+SUMIFS('Balanta Noiembrie'!$E$22:$E$60,'Balanta Noiembrie'!$A$22:$A$60,$A96,'Balanta Noiembrie'!$B$22:$B$60,$B96)</f>
        <v>0</v>
      </c>
      <c r="N96" s="111">
        <f>SUMIFS('Balanta Decembrie'!$C$22:$C$60,'Balanta Decembrie'!$A$22:$A$60,$A96,'Balanta Decembrie'!$B$22:$B$60,$B96)+SUMIFS('Balanta Decembrie'!$E$22:$E$60,'Balanta Decembrie'!$A$22:$A$60,$A96,'Balanta Decembrie'!$B$22:$B$60,$B96)</f>
        <v>0</v>
      </c>
      <c r="O96" s="127">
        <f t="shared" si="9"/>
        <v>0</v>
      </c>
      <c r="P96" s="152" t="str">
        <f>IF('Raport Lunar'!$C$3="","",HLOOKUP('Raport Lunar'!$C$3,$A$60:$N$100,Q94,0))</f>
        <v/>
      </c>
      <c r="Q96">
        <v>38</v>
      </c>
    </row>
    <row r="97" spans="1:17" ht="30">
      <c r="A97" s="107" t="s">
        <v>64</v>
      </c>
      <c r="B97" s="88" t="s">
        <v>137</v>
      </c>
      <c r="C97" s="111">
        <f>SUMIFS('Balanta Ianuarie'!$C$22:$C$60,'Balanta Ianuarie'!$A$22:$A$60,$A97,'Balanta Ianuarie'!$B$22:$B$60,$B97)+SUMIFS('Balanta Ianuarie'!$E$22:$E$60,'Balanta Ianuarie'!$A$22:$A$60,$A97,'Balanta Ianuarie'!$B$22:$B$60,$B97)</f>
        <v>0</v>
      </c>
      <c r="D97" s="111">
        <f>SUMIFS('Balanta Februarie'!$C$22:$C$60,'Balanta Februarie'!$A$22:$A$60,$A97,'Balanta Februarie'!$B$22:$B$60,$B97)+SUMIFS('Balanta Februarie'!$E$22:$E$60,'Balanta Februarie'!$A$22:$A$60,$A97,'Balanta Februarie'!$B$22:$B$60,$B97)</f>
        <v>0</v>
      </c>
      <c r="E97" s="111">
        <f>SUMIFS('Balanta Martie'!$C$22:$C$60,'Balanta Martie'!$A$22:$A$60,$A97,'Balanta Martie'!$B$22:$B$60,$B97)+SUMIFS('Balanta Martie'!$E$22:$E$60,'Balanta Martie'!$A$22:$A$60,$A97,'Balanta Martie'!$B$22:$B$60,$B97)</f>
        <v>0</v>
      </c>
      <c r="F97" s="111">
        <f>SUMIFS('Balanta Aprilie'!$C$22:$C$60,'Balanta Aprilie'!$A$22:$A$60,$A97,'Balanta Aprilie'!$B$22:$B$60,$B97)+SUMIFS('Balanta Aprilie'!$E$22:$E$60,'Balanta Aprilie'!$A$22:$A$60,$A97,'Balanta Aprilie'!$B$22:$B$60,$B97)</f>
        <v>0</v>
      </c>
      <c r="G97" s="111">
        <f>SUMIFS('Balanta Mai'!$C$22:$C$60,'Balanta Mai'!$A$22:$A$60,$A97,'Balanta Mai'!$B$22:$B$60,$B97)+SUMIFS('Balanta Mai'!$E$22:$E$60,'Balanta Mai'!$A$22:$A$60,$A97,'Balanta Mai'!$B$22:$B$60,$B97)</f>
        <v>0</v>
      </c>
      <c r="H97" s="111">
        <f>SUMIFS('Balanta Iunie'!$C$22:$C$60,'Balanta Iunie'!$A$22:$A$60,$A97,'Balanta Iunie'!$B$22:$B$60,$B97)+SUMIFS('Balanta Iunie'!$E$22:$E$60,'Balanta Iunie'!$A$22:$A$60,$A97,'Balanta Iunie'!$B$22:$B$60,$B97)</f>
        <v>0</v>
      </c>
      <c r="I97" s="111">
        <f>SUMIFS('Balanta Iulie'!$C$22:$C$60,'Balanta Iulie'!$A$22:$A$60,$A97,'Balanta Iulie'!$B$22:$B$60,$B97)+SUMIFS('Balanta Iulie'!$E$22:$E$60,'Balanta Iulie'!$A$22:$A$60,$A97,'Balanta Iulie'!$B$22:$B$60,$B97)</f>
        <v>0</v>
      </c>
      <c r="J97" s="111">
        <f>SUMIFS('Balanta August'!$C$22:$C$60,'Balanta August'!$A$22:$A$60,$A97,'Balanta August'!$B$22:$B$60,$B97)+SUMIFS('Balanta August'!$E$22:$E$60,'Balanta August'!$A$22:$A$60,$A97,'Balanta August'!$B$22:$B$60,$B97)</f>
        <v>0</v>
      </c>
      <c r="K97" s="111">
        <f>SUMIFS('Balanta Septembrie'!$C$22:$C$60,'Balanta Septembrie'!$A$22:$A$60,$A97,'Balanta Septembrie'!$B$22:$B$60,$B97)+SUMIFS('Balanta Septembrie'!$E$22:$E$60,'Balanta Septembrie'!$A$22:$A$60,$A97,'Balanta Septembrie'!$B$22:$B$60,$B97)</f>
        <v>0</v>
      </c>
      <c r="L97" s="111">
        <f>SUMIFS('Balanta Octombrie'!$C$22:$C$60,'Balanta Octombrie'!$A$22:$A$60,$A97,'Balanta Octombrie'!$B$22:$B$60,$B97)+SUMIFS('Balanta Octombrie'!$E$22:$E$60,'Balanta Octombrie'!$A$22:$A$60,$A97,'Balanta Octombrie'!$B$22:$B$60,$B97)</f>
        <v>0</v>
      </c>
      <c r="M97" s="111">
        <f>SUMIFS('Balanta Noiembrie'!$C$22:$C$60,'Balanta Noiembrie'!$A$22:$A$60,$A97,'Balanta Noiembrie'!$B$22:$B$60,$B97)+SUMIFS('Balanta Noiembrie'!$E$22:$E$60,'Balanta Noiembrie'!$A$22:$A$60,$A97,'Balanta Noiembrie'!$B$22:$B$60,$B97)</f>
        <v>0</v>
      </c>
      <c r="N97" s="111">
        <f>SUMIFS('Balanta Decembrie'!$C$22:$C$60,'Balanta Decembrie'!$A$22:$A$60,$A97,'Balanta Decembrie'!$B$22:$B$60,$B97)+SUMIFS('Balanta Decembrie'!$E$22:$E$60,'Balanta Decembrie'!$A$22:$A$60,$A97,'Balanta Decembrie'!$B$22:$B$60,$B97)</f>
        <v>0</v>
      </c>
      <c r="O97" s="127">
        <f>SUM(C97:N97)</f>
        <v>0</v>
      </c>
      <c r="P97" s="152"/>
      <c r="Q97">
        <v>39</v>
      </c>
    </row>
    <row r="98" spans="1:17">
      <c r="A98" s="107" t="s">
        <v>64</v>
      </c>
      <c r="B98" s="88" t="s">
        <v>40</v>
      </c>
      <c r="C98" s="111">
        <f>SUMIFS('Balanta Ianuarie'!$C$22:$C$60,'Balanta Ianuarie'!$A$22:$A$60,$A98,'Balanta Ianuarie'!$B$22:$B$60,$B98)+SUMIFS('Balanta Ianuarie'!$E$22:$E$60,'Balanta Ianuarie'!$A$22:$A$60,$A98,'Balanta Ianuarie'!$B$22:$B$60,$B98)</f>
        <v>0</v>
      </c>
      <c r="D98" s="111">
        <f>SUMIFS('Balanta Februarie'!$C$22:$C$60,'Balanta Februarie'!$A$22:$A$60,$A98,'Balanta Februarie'!$B$22:$B$60,$B98)+SUMIFS('Balanta Februarie'!$E$22:$E$60,'Balanta Februarie'!$A$22:$A$60,$A98,'Balanta Februarie'!$B$22:$B$60,$B98)</f>
        <v>0</v>
      </c>
      <c r="E98" s="111">
        <f>SUMIFS('Balanta Martie'!$C$22:$C$60,'Balanta Martie'!$A$22:$A$60,$A98,'Balanta Martie'!$B$22:$B$60,$B98)+SUMIFS('Balanta Martie'!$E$22:$E$60,'Balanta Martie'!$A$22:$A$60,$A98,'Balanta Martie'!$B$22:$B$60,$B98)</f>
        <v>0</v>
      </c>
      <c r="F98" s="111">
        <f>SUMIFS('Balanta Aprilie'!$C$22:$C$60,'Balanta Aprilie'!$A$22:$A$60,$A98,'Balanta Aprilie'!$B$22:$B$60,$B98)+SUMIFS('Balanta Aprilie'!$E$22:$E$60,'Balanta Aprilie'!$A$22:$A$60,$A98,'Balanta Aprilie'!$B$22:$B$60,$B98)</f>
        <v>0</v>
      </c>
      <c r="G98" s="111">
        <f>SUMIFS('Balanta Mai'!$C$22:$C$60,'Balanta Mai'!$A$22:$A$60,$A98,'Balanta Mai'!$B$22:$B$60,$B98)+SUMIFS('Balanta Mai'!$E$22:$E$60,'Balanta Mai'!$A$22:$A$60,$A98,'Balanta Mai'!$B$22:$B$60,$B98)</f>
        <v>0</v>
      </c>
      <c r="H98" s="111">
        <f>SUMIFS('Balanta Iunie'!$C$22:$C$60,'Balanta Iunie'!$A$22:$A$60,$A98,'Balanta Iunie'!$B$22:$B$60,$B98)+SUMIFS('Balanta Iunie'!$E$22:$E$60,'Balanta Iunie'!$A$22:$A$60,$A98,'Balanta Iunie'!$B$22:$B$60,$B98)</f>
        <v>0</v>
      </c>
      <c r="I98" s="111">
        <f>SUMIFS('Balanta Iulie'!$C$22:$C$60,'Balanta Iulie'!$A$22:$A$60,$A98,'Balanta Iulie'!$B$22:$B$60,$B98)+SUMIFS('Balanta Iulie'!$E$22:$E$60,'Balanta Iulie'!$A$22:$A$60,$A98,'Balanta Iulie'!$B$22:$B$60,$B98)</f>
        <v>0</v>
      </c>
      <c r="J98" s="111">
        <f>SUMIFS('Balanta August'!$C$22:$C$60,'Balanta August'!$A$22:$A$60,$A98,'Balanta August'!$B$22:$B$60,$B98)+SUMIFS('Balanta August'!$E$22:$E$60,'Balanta August'!$A$22:$A$60,$A98,'Balanta August'!$B$22:$B$60,$B98)</f>
        <v>0</v>
      </c>
      <c r="K98" s="111">
        <f>SUMIFS('Balanta Septembrie'!$C$22:$C$60,'Balanta Septembrie'!$A$22:$A$60,$A98,'Balanta Septembrie'!$B$22:$B$60,$B98)+SUMIFS('Balanta Septembrie'!$E$22:$E$60,'Balanta Septembrie'!$A$22:$A$60,$A98,'Balanta Septembrie'!$B$22:$B$60,$B98)</f>
        <v>0</v>
      </c>
      <c r="L98" s="111">
        <f>SUMIFS('Balanta Octombrie'!$C$22:$C$60,'Balanta Octombrie'!$A$22:$A$60,$A98,'Balanta Octombrie'!$B$22:$B$60,$B98)+SUMIFS('Balanta Octombrie'!$E$22:$E$60,'Balanta Octombrie'!$A$22:$A$60,$A98,'Balanta Octombrie'!$B$22:$B$60,$B98)</f>
        <v>0</v>
      </c>
      <c r="M98" s="111">
        <f>SUMIFS('Balanta Noiembrie'!$C$22:$C$60,'Balanta Noiembrie'!$A$22:$A$60,$A98,'Balanta Noiembrie'!$B$22:$B$60,$B98)+SUMIFS('Balanta Noiembrie'!$E$22:$E$60,'Balanta Noiembrie'!$A$22:$A$60,$A98,'Balanta Noiembrie'!$B$22:$B$60,$B98)</f>
        <v>0</v>
      </c>
      <c r="N98" s="111">
        <f>SUMIFS('Balanta Decembrie'!$C$22:$C$60,'Balanta Decembrie'!$A$22:$A$60,$A98,'Balanta Decembrie'!$B$22:$B$60,$B98)+SUMIFS('Balanta Decembrie'!$E$22:$E$60,'Balanta Decembrie'!$A$22:$A$60,$A98,'Balanta Decembrie'!$B$22:$B$60,$B98)</f>
        <v>0</v>
      </c>
      <c r="O98" s="127">
        <f t="shared" si="9"/>
        <v>0</v>
      </c>
      <c r="P98" s="152" t="str">
        <f>IF('Raport Lunar'!$C$3="","",HLOOKUP('Raport Lunar'!$C$3,$A$60:$N$100,Q96,0))</f>
        <v/>
      </c>
      <c r="Q98">
        <v>40</v>
      </c>
    </row>
    <row r="99" spans="1:17">
      <c r="A99" s="107" t="s">
        <v>45</v>
      </c>
      <c r="B99" s="91" t="s">
        <v>41</v>
      </c>
      <c r="C99" s="111">
        <f>SUMIFS('Balanta Ianuarie'!$C$22:$C$60,'Balanta Ianuarie'!$A$22:$A$60,$A99,'Balanta Ianuarie'!$B$22:$B$60,$B99)+SUMIFS('Balanta Ianuarie'!$E$22:$E$60,'Balanta Ianuarie'!$A$22:$A$60,$A99,'Balanta Ianuarie'!$B$22:$B$60,$B99)</f>
        <v>0</v>
      </c>
      <c r="D99" s="111">
        <f>SUMIFS('Balanta Februarie'!$C$22:$C$60,'Balanta Februarie'!$A$22:$A$60,$A99,'Balanta Februarie'!$B$22:$B$60,$B99)+SUMIFS('Balanta Februarie'!$E$22:$E$60,'Balanta Februarie'!$A$22:$A$60,$A99,'Balanta Februarie'!$B$22:$B$60,$B99)</f>
        <v>0</v>
      </c>
      <c r="E99" s="111">
        <f>SUMIFS('Balanta Martie'!$C$22:$C$60,'Balanta Martie'!$A$22:$A$60,$A99,'Balanta Martie'!$B$22:$B$60,$B99)+SUMIFS('Balanta Martie'!$E$22:$E$60,'Balanta Martie'!$A$22:$A$60,$A99,'Balanta Martie'!$B$22:$B$60,$B99)</f>
        <v>0</v>
      </c>
      <c r="F99" s="111">
        <f>SUMIFS('Balanta Aprilie'!$C$22:$C$60,'Balanta Aprilie'!$A$22:$A$60,$A99,'Balanta Aprilie'!$B$22:$B$60,$B99)+SUMIFS('Balanta Aprilie'!$E$22:$E$60,'Balanta Aprilie'!$A$22:$A$60,$A99,'Balanta Aprilie'!$B$22:$B$60,$B99)</f>
        <v>0</v>
      </c>
      <c r="G99" s="111">
        <f>SUMIFS('Balanta Mai'!$C$22:$C$60,'Balanta Mai'!$A$22:$A$60,$A99,'Balanta Mai'!$B$22:$B$60,$B99)+SUMIFS('Balanta Mai'!$E$22:$E$60,'Balanta Mai'!$A$22:$A$60,$A99,'Balanta Mai'!$B$22:$B$60,$B99)</f>
        <v>0</v>
      </c>
      <c r="H99" s="111">
        <f>SUMIFS('Balanta Iunie'!$C$22:$C$60,'Balanta Iunie'!$A$22:$A$60,$A99,'Balanta Iunie'!$B$22:$B$60,$B99)+SUMIFS('Balanta Iunie'!$E$22:$E$60,'Balanta Iunie'!$A$22:$A$60,$A99,'Balanta Iunie'!$B$22:$B$60,$B99)</f>
        <v>0</v>
      </c>
      <c r="I99" s="111">
        <f>SUMIFS('Balanta Iulie'!$C$22:$C$60,'Balanta Iulie'!$A$22:$A$60,$A99,'Balanta Iulie'!$B$22:$B$60,$B99)+SUMIFS('Balanta Iulie'!$E$22:$E$60,'Balanta Iulie'!$A$22:$A$60,$A99,'Balanta Iulie'!$B$22:$B$60,$B99)</f>
        <v>0</v>
      </c>
      <c r="J99" s="111">
        <f>SUMIFS('Balanta August'!$C$22:$C$60,'Balanta August'!$A$22:$A$60,$A99,'Balanta August'!$B$22:$B$60,$B99)+SUMIFS('Balanta August'!$E$22:$E$60,'Balanta August'!$A$22:$A$60,$A99,'Balanta August'!$B$22:$B$60,$B99)</f>
        <v>0</v>
      </c>
      <c r="K99" s="111">
        <f>SUMIFS('Balanta Septembrie'!$C$22:$C$60,'Balanta Septembrie'!$A$22:$A$60,$A99,'Balanta Septembrie'!$B$22:$B$60,$B99)+SUMIFS('Balanta Septembrie'!$E$22:$E$60,'Balanta Septembrie'!$A$22:$A$60,$A99,'Balanta Septembrie'!$B$22:$B$60,$B99)</f>
        <v>0</v>
      </c>
      <c r="L99" s="111">
        <f>SUMIFS('Balanta Octombrie'!$C$22:$C$60,'Balanta Octombrie'!$A$22:$A$60,$A99,'Balanta Octombrie'!$B$22:$B$60,$B99)+SUMIFS('Balanta Octombrie'!$E$22:$E$60,'Balanta Octombrie'!$A$22:$A$60,$A99,'Balanta Octombrie'!$B$22:$B$60,$B99)</f>
        <v>0</v>
      </c>
      <c r="M99" s="111">
        <f>SUMIFS('Balanta Noiembrie'!$C$22:$C$60,'Balanta Noiembrie'!$A$22:$A$60,$A99,'Balanta Noiembrie'!$B$22:$B$60,$B99)+SUMIFS('Balanta Noiembrie'!$E$22:$E$60,'Balanta Noiembrie'!$A$22:$A$60,$A99,'Balanta Noiembrie'!$B$22:$B$60,$B99)</f>
        <v>0</v>
      </c>
      <c r="N99" s="111">
        <f>SUMIFS('Balanta Decembrie'!$C$22:$C$60,'Balanta Decembrie'!$A$22:$A$60,$A99,'Balanta Decembrie'!$B$22:$B$60,$B99)+SUMIFS('Balanta Decembrie'!$E$22:$E$60,'Balanta Decembrie'!$A$22:$A$60,$A99,'Balanta Decembrie'!$B$22:$B$60,$B99)</f>
        <v>0</v>
      </c>
      <c r="O99" s="127">
        <f t="shared" si="9"/>
        <v>0</v>
      </c>
      <c r="P99" s="152" t="str">
        <f>IF('Raport Lunar'!$C$3="","",HLOOKUP('Raport Lunar'!$C$3,$A$60:$N$100,Q97,0))</f>
        <v/>
      </c>
      <c r="Q99">
        <v>41</v>
      </c>
    </row>
    <row r="100" spans="1:17" ht="30">
      <c r="A100" s="107" t="s">
        <v>45</v>
      </c>
      <c r="B100" s="91" t="s">
        <v>96</v>
      </c>
      <c r="C100" s="111">
        <f>SUMIFS('Balanta Ianuarie'!$C$22:$C$60,'Balanta Ianuarie'!$A$22:$A$60,$A100,'Balanta Ianuarie'!$B$22:$B$60,$B100)+SUMIFS('Balanta Ianuarie'!$E$22:$E$60,'Balanta Ianuarie'!$A$22:$A$60,$A100,'Balanta Ianuarie'!$B$22:$B$60,$B100)</f>
        <v>0</v>
      </c>
      <c r="D100" s="111">
        <f>SUMIFS('Balanta Februarie'!$C$22:$C$60,'Balanta Februarie'!$A$22:$A$60,$A100,'Balanta Februarie'!$B$22:$B$60,$B100)+SUMIFS('Balanta Februarie'!$E$22:$E$60,'Balanta Februarie'!$A$22:$A$60,$A100,'Balanta Februarie'!$B$22:$B$60,$B100)</f>
        <v>0</v>
      </c>
      <c r="E100" s="111">
        <f>SUMIFS('Balanta Martie'!$C$22:$C$60,'Balanta Martie'!$A$22:$A$60,$A100,'Balanta Martie'!$B$22:$B$60,$B100)+SUMIFS('Balanta Martie'!$E$22:$E$60,'Balanta Martie'!$A$22:$A$60,$A100,'Balanta Martie'!$B$22:$B$60,$B100)</f>
        <v>0</v>
      </c>
      <c r="F100" s="111">
        <f>SUMIFS('Balanta Aprilie'!$C$22:$C$60,'Balanta Aprilie'!$A$22:$A$60,$A100,'Balanta Aprilie'!$B$22:$B$60,$B100)+SUMIFS('Balanta Aprilie'!$E$22:$E$60,'Balanta Aprilie'!$A$22:$A$60,$A100,'Balanta Aprilie'!$B$22:$B$60,$B100)</f>
        <v>0</v>
      </c>
      <c r="G100" s="111">
        <f>SUMIFS('Balanta Mai'!$C$22:$C$60,'Balanta Mai'!$A$22:$A$60,$A100,'Balanta Mai'!$B$22:$B$60,$B100)+SUMIFS('Balanta Mai'!$E$22:$E$60,'Balanta Mai'!$A$22:$A$60,$A100,'Balanta Mai'!$B$22:$B$60,$B100)</f>
        <v>0</v>
      </c>
      <c r="H100" s="111">
        <f>SUMIFS('Balanta Iunie'!$C$22:$C$60,'Balanta Iunie'!$A$22:$A$60,$A100,'Balanta Iunie'!$B$22:$B$60,$B100)+SUMIFS('Balanta Iunie'!$E$22:$E$60,'Balanta Iunie'!$A$22:$A$60,$A100,'Balanta Iunie'!$B$22:$B$60,$B100)</f>
        <v>0</v>
      </c>
      <c r="I100" s="111">
        <f>SUMIFS('Balanta Iulie'!$C$22:$C$60,'Balanta Iulie'!$A$22:$A$60,$A100,'Balanta Iulie'!$B$22:$B$60,$B100)+SUMIFS('Balanta Iulie'!$E$22:$E$60,'Balanta Iulie'!$A$22:$A$60,$A100,'Balanta Iulie'!$B$22:$B$60,$B100)</f>
        <v>0</v>
      </c>
      <c r="J100" s="111">
        <f>SUMIFS('Balanta August'!$C$22:$C$60,'Balanta August'!$A$22:$A$60,$A100,'Balanta August'!$B$22:$B$60,$B100)+SUMIFS('Balanta August'!$E$22:$E$60,'Balanta August'!$A$22:$A$60,$A100,'Balanta August'!$B$22:$B$60,$B100)</f>
        <v>0</v>
      </c>
      <c r="K100" s="111">
        <f>SUMIFS('Balanta Septembrie'!$C$22:$C$60,'Balanta Septembrie'!$A$22:$A$60,$A100,'Balanta Septembrie'!$B$22:$B$60,$B100)+SUMIFS('Balanta Septembrie'!$E$22:$E$60,'Balanta Septembrie'!$A$22:$A$60,$A100,'Balanta Septembrie'!$B$22:$B$60,$B100)</f>
        <v>0</v>
      </c>
      <c r="L100" s="111">
        <f>SUMIFS('Balanta Octombrie'!$C$22:$C$60,'Balanta Octombrie'!$A$22:$A$60,$A100,'Balanta Octombrie'!$B$22:$B$60,$B100)+SUMIFS('Balanta Octombrie'!$E$22:$E$60,'Balanta Octombrie'!$A$22:$A$60,$A100,'Balanta Octombrie'!$B$22:$B$60,$B100)</f>
        <v>0</v>
      </c>
      <c r="M100" s="111">
        <f>SUMIFS('Balanta Noiembrie'!$C$22:$C$60,'Balanta Noiembrie'!$A$22:$A$60,$A100,'Balanta Noiembrie'!$B$22:$B$60,$B100)+SUMIFS('Balanta Noiembrie'!$E$22:$E$60,'Balanta Noiembrie'!$A$22:$A$60,$A100,'Balanta Noiembrie'!$B$22:$B$60,$B100)</f>
        <v>0</v>
      </c>
      <c r="N100" s="111">
        <f>SUMIFS('Balanta Decembrie'!$C$22:$C$60,'Balanta Decembrie'!$A$22:$A$60,$A100,'Balanta Decembrie'!$B$22:$B$60,$B100)+SUMIFS('Balanta Decembrie'!$E$22:$E$60,'Balanta Decembrie'!$A$22:$A$60,$A100,'Balanta Decembrie'!$B$22:$B$60,$B100)</f>
        <v>0</v>
      </c>
      <c r="O100" s="127">
        <f t="shared" si="9"/>
        <v>0</v>
      </c>
      <c r="P100" s="152" t="str">
        <f>IF('Raport Lunar'!$C$3="","",HLOOKUP('Raport Lunar'!$C$3,$A$60:$N$100,Q98,0))</f>
        <v/>
      </c>
      <c r="Q100">
        <v>42</v>
      </c>
    </row>
    <row r="101" spans="1:17" ht="15.75">
      <c r="A101" s="187" t="s">
        <v>0</v>
      </c>
      <c r="B101" s="187"/>
      <c r="C101" s="109">
        <f>SUM(C62:C100)</f>
        <v>615</v>
      </c>
      <c r="D101" s="109">
        <f t="shared" ref="D101:O101" si="10">SUM(D62:D100)</f>
        <v>0</v>
      </c>
      <c r="E101" s="109">
        <f t="shared" si="10"/>
        <v>0</v>
      </c>
      <c r="F101" s="109">
        <f t="shared" si="10"/>
        <v>0</v>
      </c>
      <c r="G101" s="109">
        <f t="shared" si="10"/>
        <v>0</v>
      </c>
      <c r="H101" s="109">
        <f t="shared" si="10"/>
        <v>0</v>
      </c>
      <c r="I101" s="109">
        <f t="shared" si="10"/>
        <v>0</v>
      </c>
      <c r="J101" s="109">
        <f t="shared" si="10"/>
        <v>0</v>
      </c>
      <c r="K101" s="109">
        <f t="shared" si="10"/>
        <v>0</v>
      </c>
      <c r="L101" s="109">
        <f t="shared" si="10"/>
        <v>0</v>
      </c>
      <c r="M101" s="109">
        <f t="shared" si="10"/>
        <v>0</v>
      </c>
      <c r="N101" s="109">
        <f t="shared" si="10"/>
        <v>0</v>
      </c>
      <c r="O101" s="109">
        <f t="shared" si="10"/>
        <v>615</v>
      </c>
      <c r="P101" s="151">
        <f>SUM(P62:P100)</f>
        <v>0</v>
      </c>
    </row>
  </sheetData>
  <mergeCells count="8">
    <mergeCell ref="A4:B4"/>
    <mergeCell ref="A5:B5"/>
    <mergeCell ref="A6:B6"/>
    <mergeCell ref="A51:B51"/>
    <mergeCell ref="A101:B101"/>
    <mergeCell ref="A55:B55"/>
    <mergeCell ref="A56:B56"/>
    <mergeCell ref="A57:B57"/>
  </mergeCells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L169"/>
  <sheetViews>
    <sheetView workbookViewId="0">
      <pane ySplit="1" topLeftCell="A2" activePane="bottomLeft" state="frozen"/>
      <selection pane="bottomLeft" activeCell="E20" sqref="E20"/>
    </sheetView>
  </sheetViews>
  <sheetFormatPr defaultRowHeight="15"/>
  <cols>
    <col min="1" max="1" width="0.75" style="12" customWidth="1"/>
    <col min="2" max="2" width="16.125" style="12" customWidth="1"/>
    <col min="3" max="3" width="10" style="12" customWidth="1"/>
    <col min="4" max="4" width="12.375" style="12" customWidth="1"/>
    <col min="5" max="5" width="26.375" style="12" customWidth="1"/>
    <col min="6" max="6" width="10" style="12" customWidth="1"/>
    <col min="7" max="7" width="16.25" style="12" customWidth="1"/>
    <col min="8" max="8" width="14.625" style="12" customWidth="1"/>
    <col min="9" max="9" width="12.625" style="12" customWidth="1"/>
    <col min="10" max="10" width="6.625" style="12" customWidth="1"/>
    <col min="11" max="11" width="5.75" style="12" customWidth="1"/>
    <col min="12" max="12" width="4.5" style="12" customWidth="1"/>
    <col min="13" max="13" width="12.5" style="12" customWidth="1"/>
    <col min="14" max="14" width="7.375" style="12" customWidth="1"/>
    <col min="15" max="15" width="3.875" style="12" customWidth="1"/>
    <col min="16" max="16" width="26.125" style="122" customWidth="1"/>
    <col min="17" max="17" width="16.875" style="122" customWidth="1"/>
    <col min="18" max="18" width="6.5" style="12" customWidth="1"/>
    <col min="19" max="16384" width="9" style="12"/>
  </cols>
  <sheetData>
    <row r="1" spans="1:21" ht="39">
      <c r="B1" s="51" t="s">
        <v>88</v>
      </c>
      <c r="C1" s="43"/>
      <c r="D1" s="43"/>
      <c r="E1" s="43"/>
      <c r="F1" s="8"/>
      <c r="G1" s="8"/>
      <c r="H1" s="8"/>
      <c r="I1" s="51"/>
      <c r="J1" s="51"/>
      <c r="K1" s="51"/>
      <c r="L1" s="51"/>
      <c r="M1" s="8"/>
      <c r="N1" s="8"/>
      <c r="O1" s="8"/>
      <c r="P1" s="121"/>
      <c r="Q1" s="121"/>
      <c r="R1" s="8"/>
      <c r="S1" s="8"/>
      <c r="T1" s="8"/>
      <c r="U1" s="8"/>
    </row>
    <row r="2" spans="1:21" ht="26.25">
      <c r="B2" s="50" t="s">
        <v>57</v>
      </c>
      <c r="C2" s="44"/>
      <c r="F2" s="3"/>
      <c r="G2" s="3"/>
      <c r="J2" s="13"/>
      <c r="K2" s="50"/>
      <c r="O2" s="13"/>
      <c r="P2" s="115"/>
      <c r="Q2" s="115"/>
      <c r="R2" s="3"/>
    </row>
    <row r="3" spans="1:21">
      <c r="A3" s="13"/>
      <c r="B3" s="193" t="s">
        <v>89</v>
      </c>
      <c r="C3" s="194">
        <f ca="1">'Colectare date anual'!$O$6</f>
        <v>0</v>
      </c>
      <c r="F3" s="3"/>
      <c r="G3" s="120"/>
      <c r="O3" s="13"/>
      <c r="P3" s="115"/>
      <c r="Q3" s="115"/>
      <c r="R3" s="3"/>
    </row>
    <row r="4" spans="1:21">
      <c r="A4" s="13"/>
      <c r="B4" s="193"/>
      <c r="C4" s="194"/>
      <c r="H4" s="3"/>
      <c r="I4" s="3"/>
      <c r="O4" s="13"/>
      <c r="P4" s="115"/>
      <c r="Q4" s="115"/>
      <c r="R4" s="3"/>
    </row>
    <row r="5" spans="1:21">
      <c r="A5" s="13"/>
      <c r="B5" s="193"/>
      <c r="C5" s="194"/>
      <c r="H5" s="3"/>
      <c r="I5" s="3"/>
      <c r="M5" s="3"/>
      <c r="N5" s="3"/>
      <c r="O5" s="13"/>
      <c r="P5" s="115"/>
      <c r="Q5" s="115"/>
      <c r="R5" s="3"/>
    </row>
    <row r="6" spans="1:21">
      <c r="A6" s="13"/>
      <c r="B6" s="193"/>
      <c r="C6" s="194"/>
      <c r="H6" s="3"/>
      <c r="I6" s="3"/>
      <c r="P6" s="115"/>
      <c r="Q6" s="115"/>
    </row>
    <row r="7" spans="1:21">
      <c r="A7" s="13"/>
      <c r="B7"/>
      <c r="C7" s="159" t="s">
        <v>130</v>
      </c>
      <c r="D7"/>
      <c r="H7" s="3"/>
      <c r="L7" s="13"/>
      <c r="P7" s="115"/>
      <c r="Q7" s="115"/>
    </row>
    <row r="8" spans="1:21" s="157" customFormat="1" ht="30">
      <c r="B8" s="160" t="s">
        <v>122</v>
      </c>
      <c r="C8" s="169" t="s">
        <v>6</v>
      </c>
      <c r="D8" s="169" t="s">
        <v>131</v>
      </c>
      <c r="F8" s="161"/>
      <c r="G8" s="161"/>
      <c r="H8" s="161"/>
      <c r="P8" s="161"/>
      <c r="Q8" s="161"/>
    </row>
    <row r="9" spans="1:21">
      <c r="B9" s="168" t="s">
        <v>13</v>
      </c>
      <c r="C9" s="167">
        <v>150</v>
      </c>
      <c r="D9" s="37">
        <v>0.81081081081081086</v>
      </c>
      <c r="E9" s="13"/>
      <c r="F9" s="3"/>
      <c r="G9" s="3"/>
      <c r="H9" s="3"/>
      <c r="P9" s="115"/>
      <c r="Q9" s="115"/>
    </row>
    <row r="10" spans="1:21">
      <c r="B10" s="168" t="s">
        <v>15</v>
      </c>
      <c r="C10" s="167">
        <v>35</v>
      </c>
      <c r="D10" s="37">
        <v>0.1891891891891892</v>
      </c>
      <c r="E10" s="13"/>
      <c r="F10" s="3"/>
      <c r="G10" s="3"/>
      <c r="H10" s="3"/>
      <c r="P10" s="115"/>
      <c r="Q10" s="115"/>
    </row>
    <row r="11" spans="1:21">
      <c r="B11" s="168" t="s">
        <v>49</v>
      </c>
      <c r="C11" s="167">
        <v>185</v>
      </c>
      <c r="D11" s="37">
        <v>1</v>
      </c>
      <c r="E11" s="13"/>
      <c r="F11" s="3"/>
      <c r="G11" s="3"/>
      <c r="H11" s="3"/>
      <c r="L11" s="3"/>
      <c r="P11" s="115"/>
      <c r="Q11" s="115"/>
    </row>
    <row r="12" spans="1:21">
      <c r="D12" s="52"/>
      <c r="E12" s="13"/>
      <c r="F12" s="3"/>
      <c r="G12" s="3"/>
      <c r="H12" s="3"/>
      <c r="L12" s="3"/>
      <c r="P12" s="115"/>
      <c r="Q12" s="115"/>
    </row>
    <row r="13" spans="1:21">
      <c r="D13" s="52"/>
      <c r="E13" s="13"/>
      <c r="F13" s="3"/>
      <c r="G13" s="3"/>
      <c r="H13" s="3"/>
      <c r="L13" s="3"/>
      <c r="P13" s="115"/>
      <c r="Q13" s="115"/>
    </row>
    <row r="14" spans="1:21">
      <c r="D14" s="52"/>
      <c r="E14" s="13"/>
      <c r="F14" s="3"/>
      <c r="G14" s="3"/>
      <c r="H14" s="3"/>
      <c r="L14" s="3"/>
      <c r="P14" s="115"/>
      <c r="Q14" s="115"/>
    </row>
    <row r="15" spans="1:21">
      <c r="D15" s="52"/>
      <c r="E15" s="13"/>
      <c r="F15" s="3"/>
      <c r="G15" s="3"/>
      <c r="H15" s="3"/>
      <c r="L15" s="3"/>
      <c r="P15" s="115"/>
      <c r="Q15" s="115"/>
    </row>
    <row r="16" spans="1:21">
      <c r="D16" s="52"/>
      <c r="E16" s="13"/>
      <c r="F16" s="3"/>
      <c r="G16" s="3"/>
      <c r="H16" s="3"/>
      <c r="L16" s="3"/>
      <c r="P16" s="115"/>
      <c r="Q16" s="115"/>
    </row>
    <row r="17" spans="2:17">
      <c r="D17" s="52"/>
      <c r="E17" s="13"/>
      <c r="F17" s="3"/>
      <c r="G17" s="3"/>
      <c r="H17" s="3"/>
      <c r="L17" s="3"/>
      <c r="P17" s="115"/>
      <c r="Q17" s="115"/>
    </row>
    <row r="18" spans="2:17">
      <c r="D18" s="52"/>
      <c r="E18" s="13"/>
      <c r="F18" s="3"/>
      <c r="G18" s="3"/>
      <c r="H18" s="3"/>
      <c r="L18" s="3"/>
      <c r="P18" s="115"/>
      <c r="Q18" s="115"/>
    </row>
    <row r="19" spans="2:17" ht="39">
      <c r="B19" s="123"/>
      <c r="C19" s="43"/>
      <c r="D19" s="43"/>
      <c r="E19" s="43"/>
      <c r="F19" s="8"/>
      <c r="G19" s="8"/>
      <c r="H19" s="8"/>
      <c r="I19" s="51"/>
      <c r="J19" s="51"/>
      <c r="K19" s="51"/>
      <c r="L19" s="51"/>
      <c r="M19" s="8"/>
      <c r="N19" s="8"/>
      <c r="O19" s="8"/>
      <c r="P19" s="121"/>
      <c r="Q19" s="115"/>
    </row>
    <row r="20" spans="2:17" ht="26.25">
      <c r="B20" s="49" t="s">
        <v>58</v>
      </c>
      <c r="C20" s="3"/>
      <c r="F20" s="3"/>
      <c r="G20" s="3"/>
      <c r="H20" s="3"/>
      <c r="L20" s="3"/>
      <c r="P20" s="115"/>
      <c r="Q20" s="115"/>
    </row>
    <row r="21" spans="2:17">
      <c r="B21" s="3"/>
      <c r="C21" s="3"/>
      <c r="E21" s="46"/>
      <c r="F21" s="3"/>
      <c r="G21" s="3"/>
      <c r="H21" s="3"/>
      <c r="L21" s="3"/>
      <c r="P21" s="115"/>
      <c r="Q21" s="115"/>
    </row>
    <row r="22" spans="2:17">
      <c r="B22" s="193" t="s">
        <v>89</v>
      </c>
      <c r="C22" s="195">
        <f>'Colectare date anual'!$O$51</f>
        <v>0</v>
      </c>
      <c r="D22" s="13"/>
      <c r="E22" s="124"/>
      <c r="F22" s="13"/>
      <c r="H22" s="13"/>
      <c r="L22" s="3"/>
      <c r="P22" s="115"/>
      <c r="Q22" s="115"/>
    </row>
    <row r="23" spans="2:17">
      <c r="B23" s="193"/>
      <c r="C23" s="195"/>
      <c r="D23" s="13"/>
      <c r="E23" s="124"/>
      <c r="F23" s="13"/>
      <c r="H23" s="13"/>
      <c r="L23" s="3"/>
      <c r="P23" s="115"/>
      <c r="Q23" s="115"/>
    </row>
    <row r="24" spans="2:17">
      <c r="B24" s="193"/>
      <c r="C24" s="195"/>
      <c r="D24" s="13"/>
      <c r="E24" s="124"/>
      <c r="F24" s="13"/>
      <c r="H24" s="13"/>
      <c r="L24" s="3"/>
      <c r="P24" s="115"/>
      <c r="Q24" s="115"/>
    </row>
    <row r="25" spans="2:17">
      <c r="B25" s="193"/>
      <c r="C25" s="195"/>
      <c r="D25" s="13"/>
      <c r="E25" s="124"/>
      <c r="F25" s="48"/>
      <c r="G25" s="47"/>
      <c r="H25" s="48"/>
      <c r="L25" s="3"/>
      <c r="P25" s="115"/>
      <c r="Q25" s="115"/>
    </row>
    <row r="26" spans="2:17">
      <c r="B26" s="21"/>
      <c r="C26" s="162" t="s">
        <v>130</v>
      </c>
      <c r="D26" s="21"/>
      <c r="E26" s="115"/>
      <c r="F26" s="115"/>
      <c r="H26" s="48"/>
      <c r="L26" s="3"/>
      <c r="P26" s="115"/>
      <c r="Q26" s="115"/>
    </row>
    <row r="27" spans="2:17" ht="30">
      <c r="B27" s="162" t="s">
        <v>122</v>
      </c>
      <c r="C27" s="166" t="s">
        <v>7</v>
      </c>
      <c r="D27" s="166" t="s">
        <v>132</v>
      </c>
      <c r="G27" s="3"/>
      <c r="H27" s="48"/>
      <c r="L27" s="3"/>
      <c r="P27" s="115"/>
      <c r="Q27" s="115"/>
    </row>
    <row r="28" spans="2:17">
      <c r="B28" s="163" t="s">
        <v>23</v>
      </c>
      <c r="C28" s="164">
        <v>399</v>
      </c>
      <c r="D28" s="165">
        <v>0.42765273311897106</v>
      </c>
      <c r="G28" s="3"/>
      <c r="H28" s="48"/>
      <c r="L28" s="3"/>
      <c r="P28" s="115"/>
      <c r="Q28" s="115"/>
    </row>
    <row r="29" spans="2:17">
      <c r="B29" s="163" t="s">
        <v>97</v>
      </c>
      <c r="C29" s="164">
        <v>110</v>
      </c>
      <c r="D29" s="165">
        <v>0.11789924973204716</v>
      </c>
      <c r="G29" s="3"/>
      <c r="H29" s="48"/>
      <c r="P29" s="115"/>
      <c r="Q29" s="115"/>
    </row>
    <row r="30" spans="2:17">
      <c r="B30" s="163" t="s">
        <v>11</v>
      </c>
      <c r="C30" s="164">
        <v>150</v>
      </c>
      <c r="D30" s="165">
        <v>0.16077170418006431</v>
      </c>
      <c r="G30" s="3"/>
      <c r="H30" s="48"/>
      <c r="P30" s="115"/>
      <c r="Q30" s="115"/>
    </row>
    <row r="31" spans="2:17">
      <c r="B31" s="163" t="s">
        <v>43</v>
      </c>
      <c r="C31" s="164">
        <v>50</v>
      </c>
      <c r="D31" s="165">
        <v>5.3590568060021437E-2</v>
      </c>
      <c r="G31" s="3"/>
      <c r="P31" s="115"/>
      <c r="Q31" s="115"/>
    </row>
    <row r="32" spans="2:17" ht="30">
      <c r="B32" s="163" t="s">
        <v>45</v>
      </c>
      <c r="C32" s="164">
        <v>4</v>
      </c>
      <c r="D32" s="165">
        <v>4.2872454448017148E-3</v>
      </c>
      <c r="G32" s="3"/>
      <c r="P32" s="115"/>
      <c r="Q32" s="115"/>
    </row>
    <row r="33" spans="2:17">
      <c r="B33" s="163" t="s">
        <v>35</v>
      </c>
      <c r="C33" s="164">
        <v>60</v>
      </c>
      <c r="D33" s="165">
        <v>6.4308681672025719E-2</v>
      </c>
      <c r="G33" s="3"/>
      <c r="P33" s="115"/>
      <c r="Q33" s="115"/>
    </row>
    <row r="34" spans="2:17" ht="30">
      <c r="B34" s="163" t="s">
        <v>64</v>
      </c>
      <c r="C34" s="164">
        <v>45</v>
      </c>
      <c r="D34" s="165">
        <v>4.8231511254019289E-2</v>
      </c>
      <c r="G34" s="3"/>
      <c r="P34" s="115"/>
      <c r="Q34" s="115"/>
    </row>
    <row r="35" spans="2:17">
      <c r="B35" s="163" t="s">
        <v>31</v>
      </c>
      <c r="C35" s="164">
        <v>60</v>
      </c>
      <c r="D35" s="165">
        <v>6.4308681672025719E-2</v>
      </c>
      <c r="G35" s="3"/>
      <c r="P35" s="115"/>
      <c r="Q35" s="115"/>
    </row>
    <row r="36" spans="2:17" ht="30">
      <c r="B36" s="163" t="s">
        <v>42</v>
      </c>
      <c r="C36" s="164">
        <v>5</v>
      </c>
      <c r="D36" s="165">
        <v>5.3590568060021436E-3</v>
      </c>
      <c r="G36" s="3"/>
      <c r="P36" s="115"/>
      <c r="Q36" s="115"/>
    </row>
    <row r="37" spans="2:17">
      <c r="B37" s="163" t="s">
        <v>61</v>
      </c>
      <c r="C37" s="164">
        <v>50</v>
      </c>
      <c r="D37" s="165">
        <v>5.3590568060021437E-2</v>
      </c>
      <c r="G37" s="3"/>
      <c r="P37" s="115"/>
      <c r="Q37" s="115"/>
    </row>
    <row r="38" spans="2:17">
      <c r="B38" s="163" t="s">
        <v>49</v>
      </c>
      <c r="C38" s="164">
        <v>933</v>
      </c>
      <c r="D38" s="165">
        <v>1</v>
      </c>
      <c r="G38" s="3"/>
    </row>
    <row r="39" spans="2:17">
      <c r="B39" s="3"/>
      <c r="C39" s="3"/>
      <c r="D39" s="13"/>
      <c r="E39" s="3"/>
      <c r="F39" s="3"/>
      <c r="G39" s="3"/>
    </row>
    <row r="40" spans="2:17">
      <c r="B40" s="3"/>
      <c r="C40" s="3"/>
      <c r="E40" s="3"/>
      <c r="F40" s="3"/>
    </row>
    <row r="41" spans="2:17">
      <c r="B41" s="3"/>
      <c r="C41" s="3"/>
    </row>
    <row r="42" spans="2:17">
      <c r="B42" s="3"/>
      <c r="C42" s="3"/>
    </row>
    <row r="43" spans="2:17">
      <c r="B43" s="3"/>
      <c r="C43" s="3"/>
    </row>
    <row r="44" spans="2:17">
      <c r="B44" s="3"/>
      <c r="C44" s="3"/>
    </row>
    <row r="45" spans="2:17">
      <c r="B45" s="3"/>
      <c r="C45" s="3"/>
    </row>
    <row r="46" spans="2:17">
      <c r="B46" s="3"/>
      <c r="C46" s="3"/>
    </row>
    <row r="47" spans="2:17">
      <c r="B47" s="3"/>
      <c r="C47" s="3"/>
    </row>
    <row r="48" spans="2:17">
      <c r="B48" s="3"/>
      <c r="C48" s="3"/>
    </row>
    <row r="49" spans="1:38" s="14" customFormat="1">
      <c r="A49" s="12"/>
      <c r="B49" s="3"/>
      <c r="C49" s="3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2"/>
      <c r="Q49" s="12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</row>
    <row r="50" spans="1:38" s="14" customFormat="1">
      <c r="A50" s="12"/>
      <c r="B50" s="3"/>
      <c r="C50" s="3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2"/>
      <c r="Q50" s="12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</row>
    <row r="51" spans="1:38" s="14" customFormat="1">
      <c r="A51" s="12"/>
      <c r="B51" s="3"/>
      <c r="C51" s="3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2"/>
      <c r="Q51" s="12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</row>
    <row r="52" spans="1:38" s="14" customFormat="1">
      <c r="A52" s="12"/>
      <c r="B52" s="3"/>
      <c r="C52" s="3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2"/>
      <c r="Q52" s="12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</row>
    <row r="53" spans="1:38" s="14" customFormat="1">
      <c r="A53" s="12"/>
      <c r="B53" s="3"/>
      <c r="C53" s="3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2"/>
      <c r="Q53" s="12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</row>
    <row r="54" spans="1:38" s="14" customFormat="1">
      <c r="A54" s="12"/>
      <c r="B54" s="3"/>
      <c r="C54" s="3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2"/>
      <c r="Q54" s="12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</row>
    <row r="55" spans="1:38" s="14" customFormat="1">
      <c r="A55" s="12"/>
      <c r="B55" s="3"/>
      <c r="C55" s="3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2"/>
      <c r="Q55" s="12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</row>
    <row r="56" spans="1:38" s="14" customFormat="1">
      <c r="A56" s="12"/>
      <c r="B56" s="3"/>
      <c r="C56" s="3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2"/>
      <c r="Q56" s="12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</row>
    <row r="57" spans="1:38" s="14" customFormat="1">
      <c r="A57" s="12"/>
      <c r="B57" s="3"/>
      <c r="C57" s="3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2"/>
      <c r="Q57" s="12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</row>
    <row r="58" spans="1:38" s="14" customFormat="1">
      <c r="A58" s="12"/>
      <c r="B58" s="3"/>
      <c r="C58" s="3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2"/>
      <c r="Q58" s="12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</row>
    <row r="59" spans="1:38" s="14" customFormat="1">
      <c r="A59" s="12"/>
      <c r="B59" s="3"/>
      <c r="C59" s="3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2"/>
      <c r="Q59" s="12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</row>
    <row r="60" spans="1:38" s="14" customFormat="1">
      <c r="A60" s="12"/>
      <c r="B60" s="3"/>
      <c r="C60" s="3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2"/>
      <c r="Q60" s="12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</row>
    <row r="61" spans="1:38" s="14" customFormat="1">
      <c r="A61" s="12"/>
      <c r="B61" s="3"/>
      <c r="C61" s="3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2"/>
      <c r="Q61" s="12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</row>
    <row r="62" spans="1:38" s="14" customFormat="1">
      <c r="A62" s="12"/>
      <c r="B62" s="3"/>
      <c r="C62" s="3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2"/>
      <c r="Q62" s="12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</row>
    <row r="63" spans="1:38" s="14" customFormat="1">
      <c r="A63" s="12"/>
      <c r="B63" s="3"/>
      <c r="C63" s="3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2"/>
      <c r="Q63" s="12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</row>
    <row r="64" spans="1:38" s="14" customFormat="1">
      <c r="A64" s="12"/>
      <c r="B64" s="3"/>
      <c r="C64" s="3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2"/>
      <c r="Q64" s="12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</row>
    <row r="65" spans="1:38" s="14" customFormat="1">
      <c r="A65" s="12"/>
      <c r="B65" s="3"/>
      <c r="C65" s="3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2"/>
      <c r="Q65" s="12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</row>
    <row r="66" spans="1:38" s="14" customFormat="1">
      <c r="A66" s="12"/>
      <c r="B66" s="3"/>
      <c r="C66" s="3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2"/>
      <c r="Q66" s="12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</row>
    <row r="67" spans="1:38" s="14" customFormat="1">
      <c r="A67" s="12"/>
      <c r="B67" s="3"/>
      <c r="C67" s="3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2"/>
      <c r="Q67" s="12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</row>
    <row r="68" spans="1:38" s="14" customFormat="1">
      <c r="A68" s="12"/>
      <c r="B68" s="3"/>
      <c r="C68" s="3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2"/>
      <c r="Q68" s="12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</row>
    <row r="69" spans="1:38" s="14" customFormat="1">
      <c r="A69" s="12"/>
      <c r="B69" s="3"/>
      <c r="C69" s="3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2"/>
      <c r="Q69" s="12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</row>
    <row r="70" spans="1:38" s="14" customFormat="1">
      <c r="A70" s="12"/>
      <c r="B70" s="3"/>
      <c r="C70" s="3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2"/>
      <c r="Q70" s="12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</row>
    <row r="71" spans="1:38" s="14" customFormat="1">
      <c r="A71" s="12"/>
      <c r="B71" s="3"/>
      <c r="C71" s="3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2"/>
      <c r="Q71" s="12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</row>
    <row r="72" spans="1:38" s="14" customFormat="1">
      <c r="A72" s="12"/>
      <c r="B72" s="3"/>
      <c r="C72" s="3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2"/>
      <c r="Q72" s="12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</row>
    <row r="73" spans="1:38" s="14" customFormat="1">
      <c r="A73" s="12"/>
      <c r="B73" s="3"/>
      <c r="C73" s="3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2"/>
      <c r="Q73" s="12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</row>
    <row r="74" spans="1:38" s="14" customFormat="1">
      <c r="A74" s="12"/>
      <c r="B74" s="3"/>
      <c r="C74" s="3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2"/>
      <c r="Q74" s="12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</row>
    <row r="75" spans="1:38" s="14" customFormat="1">
      <c r="A75" s="12"/>
      <c r="B75" s="3"/>
      <c r="C75" s="3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2"/>
      <c r="Q75" s="12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</row>
    <row r="76" spans="1:38" s="14" customFormat="1">
      <c r="A76" s="12"/>
      <c r="B76" s="3"/>
      <c r="C76" s="3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2"/>
      <c r="Q76" s="12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</row>
    <row r="77" spans="1:38" s="14" customFormat="1">
      <c r="A77" s="12"/>
      <c r="B77" s="3"/>
      <c r="C77" s="3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2"/>
      <c r="Q77" s="12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</row>
    <row r="78" spans="1:38" s="14" customFormat="1">
      <c r="A78" s="12"/>
      <c r="B78" s="3"/>
      <c r="C78" s="3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2"/>
      <c r="Q78" s="12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</row>
    <row r="79" spans="1:38" s="14" customFormat="1">
      <c r="A79" s="12"/>
      <c r="B79" s="3"/>
      <c r="C79" s="3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2"/>
      <c r="Q79" s="12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</row>
    <row r="80" spans="1:38" s="14" customFormat="1">
      <c r="A80" s="12"/>
      <c r="B80" s="3"/>
      <c r="C80" s="3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2"/>
      <c r="Q80" s="12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</row>
    <row r="81" spans="1:38" s="14" customFormat="1">
      <c r="A81" s="12"/>
      <c r="B81" s="3"/>
      <c r="C81" s="3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2"/>
      <c r="Q81" s="12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</row>
    <row r="82" spans="1:38" s="14" customFormat="1">
      <c r="A82" s="12"/>
      <c r="B82" s="3"/>
      <c r="C82" s="3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2"/>
      <c r="Q82" s="12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</row>
    <row r="83" spans="1:38" s="14" customFormat="1">
      <c r="A83" s="12"/>
      <c r="B83" s="3"/>
      <c r="C83" s="3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2"/>
      <c r="Q83" s="12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</row>
    <row r="84" spans="1:38" s="14" customFormat="1">
      <c r="A84" s="12"/>
      <c r="B84" s="3"/>
      <c r="C84" s="3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2"/>
      <c r="Q84" s="12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</row>
    <row r="85" spans="1:38" s="14" customFormat="1">
      <c r="A85" s="12"/>
      <c r="B85" s="3"/>
      <c r="C85" s="3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2"/>
      <c r="Q85" s="12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</row>
    <row r="86" spans="1:38" s="14" customFormat="1">
      <c r="A86" s="12"/>
      <c r="B86" s="3"/>
      <c r="C86" s="3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2"/>
      <c r="Q86" s="12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</row>
    <row r="87" spans="1:38" s="14" customFormat="1">
      <c r="A87" s="12"/>
      <c r="B87" s="3"/>
      <c r="C87" s="3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2"/>
      <c r="Q87" s="12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</row>
    <row r="88" spans="1:38" s="14" customFormat="1">
      <c r="A88" s="12"/>
      <c r="B88" s="3"/>
      <c r="C88" s="3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2"/>
      <c r="Q88" s="12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</row>
    <row r="89" spans="1:38" s="14" customFormat="1">
      <c r="A89" s="12"/>
      <c r="B89" s="3"/>
      <c r="C89" s="3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2"/>
      <c r="Q89" s="12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</row>
    <row r="90" spans="1:38" s="14" customForma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2"/>
      <c r="Q90" s="12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</row>
    <row r="91" spans="1:38" s="14" customForma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2"/>
      <c r="Q91" s="12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</row>
    <row r="92" spans="1:38" s="14" customForma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2"/>
      <c r="Q92" s="12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</row>
    <row r="93" spans="1:38" s="14" customForma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2"/>
      <c r="Q93" s="12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</row>
    <row r="94" spans="1:38" s="14" customForma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2"/>
      <c r="Q94" s="12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</row>
    <row r="95" spans="1:38" s="14" customForma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2"/>
      <c r="Q95" s="12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</row>
    <row r="96" spans="1:38" s="14" customForma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2"/>
      <c r="Q96" s="12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</row>
    <row r="97" spans="1:38" s="14" customForma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2"/>
      <c r="Q97" s="12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</row>
    <row r="98" spans="1:38" s="14" customForma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2"/>
      <c r="Q98" s="12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</row>
    <row r="99" spans="1:38" s="14" customForma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2"/>
      <c r="Q99" s="12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</row>
    <row r="100" spans="1:38" s="14" customForma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2"/>
      <c r="Q100" s="12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</row>
    <row r="101" spans="1:38" s="14" customForma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2"/>
      <c r="Q101" s="12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</row>
    <row r="102" spans="1:38" s="14" customForma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2"/>
      <c r="Q102" s="12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</row>
    <row r="103" spans="1:38" s="14" customForma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2"/>
      <c r="Q103" s="12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</row>
    <row r="104" spans="1:38" s="14" customForma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2"/>
      <c r="Q104" s="12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</row>
    <row r="105" spans="1:38" s="14" customForma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2"/>
      <c r="Q105" s="12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</row>
    <row r="106" spans="1:38" s="14" customForma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2"/>
      <c r="Q106" s="12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</row>
    <row r="107" spans="1:38" s="14" customForma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2"/>
      <c r="Q107" s="12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</row>
    <row r="108" spans="1:38" s="14" customForma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2"/>
      <c r="Q108" s="12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</row>
    <row r="109" spans="1:38" s="14" customForma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2"/>
      <c r="Q109" s="12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</row>
    <row r="110" spans="1:38" s="14" customForma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2"/>
      <c r="Q110" s="12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</row>
    <row r="111" spans="1:38" s="14" customForma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2"/>
      <c r="Q111" s="12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</row>
    <row r="112" spans="1:38" s="14" customForma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2"/>
      <c r="Q112" s="12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</row>
    <row r="113" spans="1:38" s="14" customForma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2"/>
      <c r="Q113" s="12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</row>
    <row r="114" spans="1:38" s="14" customForma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2"/>
      <c r="Q114" s="12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</row>
    <row r="115" spans="1:38" s="14" customForma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2"/>
      <c r="Q115" s="12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</row>
    <row r="116" spans="1:38" s="14" customForma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2"/>
      <c r="Q116" s="12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</row>
    <row r="117" spans="1:38" s="14" customForma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2"/>
      <c r="Q117" s="12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</row>
    <row r="118" spans="1:38" s="14" customForma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2"/>
      <c r="Q118" s="12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</row>
    <row r="119" spans="1:38" s="14" customForma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2"/>
      <c r="Q119" s="12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</row>
    <row r="120" spans="1:38" s="14" customForma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2"/>
      <c r="Q120" s="12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</row>
    <row r="121" spans="1:38" s="14" customForma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2"/>
      <c r="Q121" s="12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</row>
    <row r="122" spans="1:38" s="14" customForma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2"/>
      <c r="Q122" s="12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</row>
    <row r="123" spans="1:38" s="14" customForma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2"/>
      <c r="Q123" s="12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</row>
    <row r="124" spans="1:38" s="14" customForma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2"/>
      <c r="Q124" s="12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</row>
    <row r="125" spans="1:38" s="14" customForma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2"/>
      <c r="Q125" s="12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</row>
    <row r="126" spans="1:38" s="14" customForma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2"/>
      <c r="Q126" s="12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</row>
    <row r="127" spans="1:38" s="14" customForma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2"/>
      <c r="Q127" s="12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</row>
    <row r="128" spans="1:38" s="14" customForma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2"/>
      <c r="Q128" s="12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</row>
    <row r="129" spans="1:38" s="14" customForma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2"/>
      <c r="Q129" s="12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</row>
    <row r="130" spans="1:38" s="14" customForma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2"/>
      <c r="Q130" s="12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</row>
    <row r="131" spans="1:38" s="14" customForma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2"/>
      <c r="Q131" s="12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</row>
    <row r="132" spans="1:38" s="14" customForma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2"/>
      <c r="Q132" s="12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</row>
    <row r="133" spans="1:38" s="14" customForma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2"/>
      <c r="Q133" s="12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</row>
    <row r="134" spans="1:38" s="14" customForma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2"/>
      <c r="Q134" s="12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</row>
    <row r="135" spans="1:38" s="14" customForma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2"/>
      <c r="Q135" s="12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</row>
    <row r="136" spans="1:38" s="14" customForma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2"/>
      <c r="Q136" s="12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</row>
    <row r="137" spans="1:38" s="14" customForma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2"/>
      <c r="Q137" s="12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</row>
    <row r="138" spans="1:38" s="14" customForma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2"/>
      <c r="Q138" s="12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</row>
    <row r="139" spans="1:38" s="14" customForma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2"/>
      <c r="Q139" s="12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</row>
    <row r="140" spans="1:38" s="14" customForma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2"/>
      <c r="Q140" s="12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</row>
    <row r="141" spans="1:38" s="14" customForma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2"/>
      <c r="Q141" s="12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</row>
    <row r="142" spans="1:38" s="14" customForma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2"/>
      <c r="Q142" s="12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</row>
    <row r="143" spans="1:38" s="14" customForma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2"/>
      <c r="Q143" s="12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</row>
    <row r="144" spans="1:38" s="14" customForma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2"/>
      <c r="Q144" s="12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</row>
    <row r="145" spans="1:38" s="14" customForma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2"/>
      <c r="Q145" s="12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</row>
    <row r="146" spans="1:38" s="14" customForma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2"/>
      <c r="Q146" s="12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</row>
    <row r="147" spans="1:38" s="14" customForma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2"/>
      <c r="Q147" s="12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</row>
    <row r="148" spans="1:38" s="14" customForma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2"/>
      <c r="Q148" s="12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</row>
    <row r="149" spans="1:38" s="14" customForma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2"/>
      <c r="Q149" s="12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</row>
    <row r="150" spans="1:38" s="14" customForma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2"/>
      <c r="Q150" s="12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</row>
    <row r="151" spans="1:38" s="14" customForma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2"/>
      <c r="Q151" s="12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</row>
    <row r="152" spans="1:38" s="14" customForma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2"/>
      <c r="Q152" s="12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</row>
    <row r="153" spans="1:38" s="14" customForma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2"/>
      <c r="Q153" s="12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</row>
    <row r="154" spans="1:38" s="14" customForma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2"/>
      <c r="Q154" s="12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</row>
    <row r="155" spans="1:38" s="14" customForma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2"/>
      <c r="Q155" s="12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</row>
    <row r="156" spans="1:38" s="14" customForma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2"/>
      <c r="Q156" s="12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</row>
    <row r="157" spans="1:38" s="14" customForma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2"/>
      <c r="Q157" s="12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</row>
    <row r="158" spans="1:38" s="14" customForma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2"/>
      <c r="Q158" s="12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</row>
    <row r="159" spans="1:38" s="14" customForma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2"/>
      <c r="Q159" s="12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</row>
    <row r="160" spans="1:38" s="14" customFormat="1">
      <c r="A160" s="12"/>
      <c r="B160" s="12"/>
      <c r="C160" s="12"/>
      <c r="D160" s="12"/>
      <c r="E160" s="12"/>
      <c r="I160" s="12"/>
      <c r="J160" s="12"/>
      <c r="K160" s="12"/>
      <c r="L160" s="12"/>
      <c r="M160" s="12"/>
      <c r="N160" s="12"/>
      <c r="O160" s="12"/>
      <c r="P160" s="122"/>
      <c r="Q160" s="12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</row>
    <row r="161" spans="1:38" s="14" customFormat="1">
      <c r="A161" s="12"/>
      <c r="B161" s="12"/>
      <c r="C161" s="12"/>
      <c r="D161" s="12"/>
      <c r="E161" s="12"/>
      <c r="I161" s="12"/>
      <c r="J161" s="12"/>
      <c r="K161" s="12"/>
      <c r="L161" s="12"/>
      <c r="M161" s="12"/>
      <c r="N161" s="12"/>
      <c r="O161" s="12"/>
      <c r="P161" s="122"/>
      <c r="Q161" s="12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</row>
    <row r="162" spans="1:38" s="14" customForma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2"/>
      <c r="Q162" s="12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</row>
    <row r="163" spans="1:38" s="14" customForma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2"/>
      <c r="Q163" s="12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</row>
    <row r="164" spans="1:38" s="14" customForma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2"/>
      <c r="Q164" s="12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</row>
    <row r="165" spans="1:38" s="14" customForma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2"/>
      <c r="Q165" s="12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</row>
    <row r="166" spans="1:38" s="14" customForma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2"/>
      <c r="Q166" s="12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</row>
    <row r="167" spans="1:38" s="14" customFormat="1">
      <c r="A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2"/>
      <c r="Q167" s="12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</row>
    <row r="168" spans="1:38" s="14" customFormat="1">
      <c r="F168" s="12"/>
      <c r="G168" s="12"/>
      <c r="H168" s="12"/>
      <c r="K168" s="12"/>
      <c r="L168" s="12"/>
      <c r="M168" s="12"/>
      <c r="N168" s="12"/>
      <c r="O168" s="12"/>
      <c r="P168" s="122"/>
      <c r="Q168" s="12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38" s="14" customFormat="1">
      <c r="B169" s="12"/>
      <c r="C169" s="12"/>
      <c r="D169" s="12"/>
      <c r="F169" s="12"/>
      <c r="G169" s="12"/>
      <c r="H169" s="12"/>
      <c r="K169" s="12"/>
      <c r="L169" s="12"/>
      <c r="M169" s="12"/>
      <c r="N169" s="12"/>
      <c r="O169" s="12"/>
      <c r="P169" s="122"/>
      <c r="Q169" s="122"/>
      <c r="R169" s="12"/>
      <c r="S169" s="12"/>
      <c r="T169" s="12"/>
      <c r="U169" s="12"/>
      <c r="V169" s="12"/>
      <c r="W169" s="12"/>
      <c r="X169" s="12"/>
      <c r="Y169" s="12"/>
      <c r="Z169" s="12"/>
    </row>
  </sheetData>
  <mergeCells count="4">
    <mergeCell ref="B3:B6"/>
    <mergeCell ref="C3:C6"/>
    <mergeCell ref="B22:B25"/>
    <mergeCell ref="C22:C25"/>
  </mergeCells>
  <pageMargins left="0.7" right="0.7" top="0.75" bottom="0.75" header="0.3" footer="0.3"/>
  <pageSetup orientation="portrait" r:id="rId3"/>
  <drawing r:id="rId4"/>
  <legacyDrawing r:id="rId5"/>
</worksheet>
</file>

<file path=xl/worksheets/sheet5.xml><?xml version="1.0" encoding="utf-8"?>
<worksheet xmlns="http://schemas.openxmlformats.org/spreadsheetml/2006/main" xmlns:r="http://schemas.openxmlformats.org/officeDocument/2006/relationships">
  <dimension ref="A1:W48"/>
  <sheetViews>
    <sheetView zoomScale="93" zoomScaleNormal="93" workbookViewId="0">
      <selection activeCell="E22" sqref="E22"/>
    </sheetView>
  </sheetViews>
  <sheetFormatPr defaultRowHeight="15"/>
  <cols>
    <col min="1" max="1" width="19.875" style="12" customWidth="1"/>
    <col min="2" max="2" width="12" style="12" customWidth="1"/>
    <col min="3" max="3" width="4.375" style="12" customWidth="1"/>
    <col min="4" max="4" width="0.875" style="12" customWidth="1"/>
    <col min="5" max="5" width="15.875" style="12" customWidth="1"/>
    <col min="6" max="6" width="10.5" style="12" customWidth="1"/>
    <col min="7" max="7" width="1.875" style="12" customWidth="1"/>
    <col min="8" max="10" width="1" style="12" customWidth="1"/>
    <col min="11" max="11" width="2.875" style="12" customWidth="1"/>
    <col min="12" max="12" width="1.375" style="12" customWidth="1"/>
    <col min="13" max="13" width="17.875" style="12" customWidth="1"/>
    <col min="14" max="14" width="2.25" style="12" customWidth="1"/>
    <col min="15" max="15" width="18.375" style="12" customWidth="1"/>
    <col min="16" max="16" width="16.625" style="12" customWidth="1"/>
    <col min="17" max="17" width="0.875" style="12" customWidth="1"/>
    <col min="18" max="16384" width="9" style="12"/>
  </cols>
  <sheetData>
    <row r="1" spans="1:23" ht="54" customHeight="1">
      <c r="A1" s="154" t="s">
        <v>51</v>
      </c>
      <c r="B1" s="43"/>
      <c r="C1" s="43"/>
      <c r="D1" s="43"/>
      <c r="E1" s="8"/>
      <c r="F1" s="8"/>
      <c r="G1" s="8"/>
      <c r="H1" s="9"/>
      <c r="I1" s="132"/>
      <c r="J1" s="132"/>
      <c r="K1" s="131"/>
      <c r="L1" s="131"/>
      <c r="N1" s="131"/>
      <c r="O1" s="131"/>
      <c r="P1" s="131"/>
    </row>
    <row r="2" spans="1:23" ht="9" customHeight="1" thickBot="1">
      <c r="A2" s="130"/>
      <c r="B2" s="130"/>
      <c r="C2" s="130"/>
      <c r="D2" s="130"/>
      <c r="E2" s="130"/>
      <c r="F2" s="9"/>
      <c r="G2" s="9"/>
      <c r="H2" s="9"/>
      <c r="I2" s="13"/>
      <c r="J2" s="13"/>
    </row>
    <row r="3" spans="1:23" s="132" customFormat="1" ht="27.75" customHeight="1" thickBot="1">
      <c r="A3" s="198" t="s">
        <v>125</v>
      </c>
      <c r="B3" s="198"/>
      <c r="C3" s="199"/>
      <c r="D3" s="200"/>
      <c r="E3" s="201"/>
      <c r="F3" s="129"/>
      <c r="G3" s="129"/>
      <c r="H3" s="129"/>
      <c r="I3" s="13"/>
      <c r="J3" s="13"/>
      <c r="V3" s="12"/>
      <c r="W3" s="12"/>
    </row>
    <row r="4" spans="1:23" ht="8.25" customHeight="1">
      <c r="A4" s="8"/>
      <c r="B4" s="8"/>
      <c r="C4" s="8"/>
      <c r="D4" s="8"/>
      <c r="E4" s="8"/>
      <c r="F4" s="8"/>
      <c r="G4" s="8"/>
      <c r="H4" s="9"/>
      <c r="I4" s="13"/>
      <c r="J4" s="13"/>
    </row>
    <row r="5" spans="1:23" ht="22.5" customHeight="1">
      <c r="A5" s="155" t="s">
        <v>50</v>
      </c>
      <c r="C5" s="13"/>
      <c r="D5" s="44"/>
      <c r="G5" s="13"/>
      <c r="H5" s="13"/>
      <c r="I5" s="13"/>
      <c r="J5" s="13"/>
    </row>
    <row r="6" spans="1:23" ht="15" customHeight="1">
      <c r="A6" s="128" t="s">
        <v>52</v>
      </c>
      <c r="B6" s="196" t="s">
        <v>56</v>
      </c>
      <c r="C6" s="196"/>
      <c r="D6" s="196"/>
      <c r="E6" s="196"/>
      <c r="F6" s="170" t="str">
        <f>IF($C$3="","",HLOOKUP($C$3,'Colectare date anual'!$A$54:$N$57,4,0)-HLOOKUP($C$3,'Colectare date anual'!$A$60:$N$101,40,0))</f>
        <v/>
      </c>
      <c r="G6" s="13"/>
      <c r="H6" s="13"/>
      <c r="I6" s="13"/>
      <c r="J6" s="13"/>
    </row>
    <row r="7" spans="1:23" ht="15" customHeight="1">
      <c r="A7" s="11" t="s">
        <v>53</v>
      </c>
      <c r="B7" s="197" t="s">
        <v>54</v>
      </c>
      <c r="C7" s="197"/>
      <c r="D7" s="197"/>
      <c r="E7" s="197"/>
      <c r="F7" s="170" t="str">
        <f>IF($C$3="","",HLOOKUP($C$3,'Colectare date anual'!$A$3:$N$6,4,0)-HLOOKUP($C$3,'Colectare date anual'!$A$10:$N$51,40,0))</f>
        <v/>
      </c>
      <c r="I7" s="13"/>
      <c r="J7" s="13"/>
    </row>
    <row r="8" spans="1:23" ht="15" customHeight="1">
      <c r="A8" s="11" t="s">
        <v>4</v>
      </c>
      <c r="B8" s="197" t="s">
        <v>55</v>
      </c>
      <c r="C8" s="197"/>
      <c r="D8" s="197"/>
      <c r="E8" s="197"/>
      <c r="F8" s="170" t="str">
        <f>IFERROR(F7-F6,"")</f>
        <v/>
      </c>
      <c r="G8" s="134"/>
      <c r="H8" s="13"/>
      <c r="I8" s="13"/>
      <c r="J8" s="13"/>
    </row>
    <row r="9" spans="1:23">
      <c r="A9" s="135"/>
      <c r="B9" s="136"/>
      <c r="C9" s="137"/>
      <c r="D9" s="43"/>
      <c r="E9" s="43"/>
      <c r="F9" s="43"/>
      <c r="G9" s="137"/>
      <c r="H9" s="13"/>
      <c r="I9" s="13"/>
      <c r="J9" s="13"/>
    </row>
    <row r="10" spans="1:23" ht="23.25">
      <c r="A10" s="156" t="s">
        <v>57</v>
      </c>
      <c r="B10" s="44"/>
      <c r="C10" s="138"/>
      <c r="D10" s="139"/>
      <c r="E10" s="156" t="s">
        <v>58</v>
      </c>
      <c r="F10" s="140"/>
      <c r="G10" s="44"/>
      <c r="H10" s="13"/>
      <c r="I10" s="13"/>
      <c r="J10" s="13"/>
    </row>
    <row r="11" spans="1:23" ht="8.25" customHeight="1">
      <c r="A11" s="202" t="s">
        <v>59</v>
      </c>
      <c r="B11" s="203" t="str">
        <f>IF($C$3="","",HLOOKUP($C$3,'Colectare date anual'!$A$3:$N$6,4,0))</f>
        <v/>
      </c>
      <c r="C11" s="141"/>
      <c r="D11" s="142"/>
      <c r="E11" s="193" t="s">
        <v>59</v>
      </c>
      <c r="F11" s="204" t="str">
        <f>IF($C$3="","",HLOOKUP($C$3,'Colectare date anual'!$A$10:$N$51,40,0))</f>
        <v/>
      </c>
      <c r="G11" s="13"/>
      <c r="H11" s="13"/>
      <c r="I11" s="13"/>
      <c r="J11" s="13"/>
    </row>
    <row r="12" spans="1:23" ht="8.25" customHeight="1">
      <c r="A12" s="202"/>
      <c r="B12" s="203"/>
      <c r="C12" s="141"/>
      <c r="D12" s="142"/>
      <c r="E12" s="193"/>
      <c r="F12" s="204"/>
      <c r="G12" s="13"/>
      <c r="H12" s="13"/>
      <c r="I12" s="13"/>
      <c r="J12" s="13"/>
    </row>
    <row r="13" spans="1:23" ht="8.25" customHeight="1">
      <c r="A13" s="202"/>
      <c r="B13" s="203"/>
      <c r="C13" s="141"/>
      <c r="D13" s="142"/>
      <c r="E13" s="193"/>
      <c r="F13" s="204"/>
      <c r="G13" s="45"/>
      <c r="H13" s="13"/>
      <c r="I13" s="13"/>
      <c r="J13" s="13"/>
    </row>
    <row r="14" spans="1:23" ht="6.75" customHeight="1">
      <c r="A14" s="202"/>
      <c r="B14" s="203"/>
      <c r="C14" s="143"/>
      <c r="D14" s="142"/>
      <c r="E14" s="193"/>
      <c r="F14" s="204"/>
      <c r="G14" s="45"/>
      <c r="H14" s="13"/>
      <c r="I14" s="13"/>
      <c r="J14" s="13"/>
    </row>
    <row r="15" spans="1:23" ht="5.25" customHeight="1">
      <c r="A15" s="144"/>
      <c r="B15" s="27"/>
      <c r="C15" s="145"/>
      <c r="D15" s="146"/>
      <c r="E15" s="144"/>
      <c r="F15" s="147"/>
      <c r="G15" s="43"/>
      <c r="H15" s="13"/>
      <c r="I15" s="13"/>
      <c r="J15" s="13"/>
    </row>
    <row r="16" spans="1:23" ht="15" customHeight="1">
      <c r="A16" s="205" t="s">
        <v>60</v>
      </c>
      <c r="B16" s="203" t="str">
        <f>IF($C$3="","",HLOOKUP($C$3,'Colectare date anual'!$A$54:$N$57,4,0))</f>
        <v/>
      </c>
      <c r="C16" s="133"/>
      <c r="D16" s="142"/>
      <c r="E16" s="207" t="s">
        <v>60</v>
      </c>
      <c r="F16" s="208" t="str">
        <f>IF($C$3="","",HLOOKUP($C$3,'Colectare date anual'!$A$60:$N$101,40,0))</f>
        <v/>
      </c>
      <c r="G16" s="13"/>
      <c r="H16" s="13"/>
      <c r="I16" s="13"/>
      <c r="J16" s="13"/>
    </row>
    <row r="17" spans="1:10" ht="8.25" customHeight="1">
      <c r="A17" s="206"/>
      <c r="B17" s="203"/>
      <c r="C17" s="141"/>
      <c r="D17" s="142"/>
      <c r="E17" s="193"/>
      <c r="F17" s="204"/>
      <c r="G17" s="13"/>
      <c r="H17" s="13"/>
      <c r="I17" s="13"/>
      <c r="J17" s="13"/>
    </row>
    <row r="18" spans="1:10" ht="8.25" customHeight="1">
      <c r="A18" s="206"/>
      <c r="B18" s="203"/>
      <c r="C18" s="141"/>
      <c r="D18" s="142"/>
      <c r="E18" s="193"/>
      <c r="F18" s="204"/>
      <c r="G18" s="45"/>
      <c r="H18" s="13"/>
      <c r="I18" s="13"/>
      <c r="J18" s="13"/>
    </row>
    <row r="19" spans="1:10" ht="6.75" customHeight="1">
      <c r="A19" s="148"/>
      <c r="B19" s="8"/>
      <c r="C19" s="10"/>
      <c r="D19" s="8"/>
      <c r="E19" s="144"/>
      <c r="F19" s="149"/>
      <c r="G19" s="8"/>
      <c r="H19" s="13"/>
      <c r="I19" s="13"/>
      <c r="J19" s="13"/>
    </row>
    <row r="20" spans="1:10" ht="8.25" customHeight="1">
      <c r="A20" s="3"/>
      <c r="B20" s="3"/>
      <c r="D20" s="46"/>
      <c r="H20" s="13"/>
      <c r="I20" s="13"/>
      <c r="J20" s="13"/>
    </row>
    <row r="21" spans="1:10" ht="15" customHeight="1">
      <c r="A21" s="9"/>
      <c r="B21" s="131"/>
      <c r="C21" s="131"/>
      <c r="D21" s="131"/>
      <c r="E21" s="131"/>
      <c r="F21" s="131"/>
      <c r="G21" s="131"/>
      <c r="I21" s="131"/>
      <c r="J21" s="131"/>
    </row>
    <row r="22" spans="1:10" ht="39">
      <c r="A22" s="13"/>
      <c r="C22" s="131"/>
      <c r="D22" s="131"/>
      <c r="E22" s="131"/>
      <c r="F22" s="131"/>
      <c r="G22" s="131"/>
    </row>
    <row r="23" spans="1:10" ht="15" customHeight="1">
      <c r="C23" s="171"/>
    </row>
    <row r="24" spans="1:10" ht="15" customHeight="1"/>
    <row r="25" spans="1:10" ht="15" customHeight="1"/>
    <row r="26" spans="1:10" ht="15" customHeight="1"/>
    <row r="27" spans="1:10" ht="15" customHeight="1"/>
    <row r="28" spans="1:10" ht="15" customHeight="1"/>
    <row r="29" spans="1:10" ht="15" customHeight="1"/>
    <row r="30" spans="1:10" ht="15" customHeight="1"/>
    <row r="31" spans="1:10" ht="15" customHeight="1"/>
    <row r="32" spans="1:10" ht="15" customHeight="1"/>
    <row r="33" spans="3:3" ht="15" customHeight="1"/>
    <row r="34" spans="3:3" ht="15" customHeight="1"/>
    <row r="35" spans="3:3" ht="15" customHeight="1"/>
    <row r="36" spans="3:3" ht="15" customHeight="1">
      <c r="C36" s="13"/>
    </row>
    <row r="37" spans="3:3" ht="15" customHeight="1"/>
    <row r="38" spans="3:3" ht="15" customHeight="1"/>
    <row r="39" spans="3:3" ht="15" customHeight="1"/>
    <row r="40" spans="3:3" ht="15" customHeight="1"/>
    <row r="41" spans="3:3" ht="15" customHeight="1"/>
    <row r="42" spans="3:3" ht="15" customHeight="1"/>
    <row r="43" spans="3:3" ht="15" customHeight="1"/>
    <row r="44" spans="3:3" ht="15" customHeight="1"/>
    <row r="45" spans="3:3" ht="15" customHeight="1"/>
    <row r="46" spans="3:3" ht="15" customHeight="1"/>
    <row r="47" spans="3:3" ht="15" customHeight="1"/>
    <row r="48" spans="3:3" ht="15" customHeight="1"/>
  </sheetData>
  <mergeCells count="13">
    <mergeCell ref="A11:A14"/>
    <mergeCell ref="B11:B14"/>
    <mergeCell ref="E11:E14"/>
    <mergeCell ref="F11:F14"/>
    <mergeCell ref="A16:A18"/>
    <mergeCell ref="B16:B18"/>
    <mergeCell ref="E16:E18"/>
    <mergeCell ref="F16:F18"/>
    <mergeCell ref="B6:E6"/>
    <mergeCell ref="B7:E7"/>
    <mergeCell ref="B8:E8"/>
    <mergeCell ref="A3:B3"/>
    <mergeCell ref="C3:E3"/>
  </mergeCells>
  <conditionalFormatting sqref="F8">
    <cfRule type="cellIs" dxfId="14" priority="1" operator="lessThan">
      <formula>0</formula>
    </cfRule>
    <cfRule type="cellIs" dxfId="13" priority="2" operator="greaterThan">
      <formula>0</formula>
    </cfRule>
  </conditionalFormatting>
  <dataValidations count="1">
    <dataValidation type="list" allowBlank="1" showInputMessage="1" showErrorMessage="1" sqref="C3:E3">
      <formula1>Lista_luni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4:K20"/>
  <sheetViews>
    <sheetView workbookViewId="0">
      <selection activeCell="C10" sqref="C10"/>
    </sheetView>
  </sheetViews>
  <sheetFormatPr defaultColWidth="8.875" defaultRowHeight="15"/>
  <cols>
    <col min="1" max="1" width="12.625" style="14" bestFit="1" customWidth="1"/>
    <col min="2" max="2" width="10.375" style="14" bestFit="1" customWidth="1"/>
    <col min="3" max="3" width="9.875" style="14" bestFit="1" customWidth="1"/>
    <col min="4" max="4" width="16" style="37" customWidth="1"/>
    <col min="5" max="5" width="14.25" style="14" customWidth="1"/>
    <col min="6" max="6" width="12.75" style="14" customWidth="1"/>
    <col min="7" max="7" width="17.375" style="14" customWidth="1"/>
    <col min="8" max="8" width="15.875" style="14" customWidth="1"/>
    <col min="9" max="9" width="14.875" style="14" customWidth="1"/>
    <col min="10" max="10" width="8.625" style="14" customWidth="1"/>
    <col min="11" max="16384" width="8.875" style="14"/>
  </cols>
  <sheetData>
    <row r="4" spans="1:10" ht="15.75">
      <c r="A4" s="209" t="s">
        <v>75</v>
      </c>
      <c r="B4" s="209"/>
      <c r="C4" s="34"/>
      <c r="D4" s="38"/>
      <c r="E4" s="34"/>
      <c r="F4" s="34"/>
      <c r="G4" s="34"/>
      <c r="H4" s="34"/>
      <c r="I4" s="34"/>
      <c r="J4" s="34"/>
    </row>
    <row r="6" spans="1:10" ht="15.75">
      <c r="A6" s="22" t="s">
        <v>76</v>
      </c>
      <c r="B6" s="54">
        <f ca="1">TODAY()</f>
        <v>40978</v>
      </c>
    </row>
    <row r="7" spans="1:10" ht="15.75">
      <c r="A7" s="22"/>
      <c r="B7" s="22"/>
    </row>
    <row r="8" spans="1:10" ht="15.75">
      <c r="A8" s="183" t="s">
        <v>77</v>
      </c>
      <c r="B8" s="183">
        <v>4.3</v>
      </c>
      <c r="D8" s="183" t="s">
        <v>136</v>
      </c>
      <c r="E8" s="183">
        <v>3.2</v>
      </c>
    </row>
    <row r="9" spans="1:10" ht="15.75">
      <c r="A9" s="211" t="s">
        <v>78</v>
      </c>
      <c r="B9" s="211"/>
      <c r="C9" s="39">
        <f>SUMIF(Table1[[#All],[Moneda]],"RON",Table1[[#All],[Suma]])/$B$8+SUMIF(Table1[[#All],[Moneda]],"EUR",Table1[[#All],[Suma]])+SUMIF(Table1[[#All],[Moneda]],"USD",Table1[[#All],[Suma]])*($E$8/$B$8)</f>
        <v>0</v>
      </c>
    </row>
    <row r="10" spans="1:10" ht="15.75">
      <c r="A10" s="211" t="s">
        <v>79</v>
      </c>
      <c r="B10" s="211"/>
      <c r="C10" s="39">
        <f>SUMIF(Table1[[#All],[Moneda]],"RON",Table1[[#All],[Valoare maturitate]])/$B$8+SUMIF(Table1[[#All],[Moneda]],"EUR",Table1[[#All],[Valoare maturitate]])+SUMIF(Table1[[#All],[Moneda]],"USD",Table1[[#All],[Valoare maturitate]])*($E$8/$B$8)</f>
        <v>0</v>
      </c>
    </row>
    <row r="11" spans="1:10" s="21" customFormat="1" ht="30">
      <c r="A11" s="113" t="s">
        <v>66</v>
      </c>
      <c r="B11" s="113" t="s">
        <v>67</v>
      </c>
      <c r="C11" s="113" t="s">
        <v>68</v>
      </c>
      <c r="D11" s="114" t="s">
        <v>69</v>
      </c>
      <c r="E11" s="113" t="s">
        <v>70</v>
      </c>
      <c r="F11" s="113" t="s">
        <v>71</v>
      </c>
      <c r="G11" s="113" t="s">
        <v>72</v>
      </c>
      <c r="H11" s="113" t="s">
        <v>73</v>
      </c>
      <c r="I11" s="113" t="s">
        <v>74</v>
      </c>
      <c r="J11" s="113" t="s">
        <v>91</v>
      </c>
    </row>
    <row r="12" spans="1:10">
      <c r="C12" s="40"/>
      <c r="G12" s="40">
        <f t="shared" ref="G12:G19" si="0">C12+H12-J12</f>
        <v>0</v>
      </c>
      <c r="H12" s="40">
        <f t="shared" ref="H12:H19" si="1">(C12*D12/12)*E12</f>
        <v>0</v>
      </c>
      <c r="I12" s="35"/>
      <c r="J12" s="41">
        <f t="shared" ref="J12:J19" si="2">H12*0.16</f>
        <v>0</v>
      </c>
    </row>
    <row r="13" spans="1:10">
      <c r="C13" s="40"/>
      <c r="G13" s="40">
        <f t="shared" si="0"/>
        <v>0</v>
      </c>
      <c r="H13" s="40">
        <f t="shared" si="1"/>
        <v>0</v>
      </c>
      <c r="I13" s="35"/>
      <c r="J13" s="41">
        <f t="shared" si="2"/>
        <v>0</v>
      </c>
    </row>
    <row r="14" spans="1:10">
      <c r="C14" s="40"/>
      <c r="G14" s="40">
        <f t="shared" si="0"/>
        <v>0</v>
      </c>
      <c r="H14" s="40">
        <f t="shared" si="1"/>
        <v>0</v>
      </c>
      <c r="I14" s="35"/>
      <c r="J14" s="41">
        <f t="shared" si="2"/>
        <v>0</v>
      </c>
    </row>
    <row r="15" spans="1:10">
      <c r="C15" s="40"/>
      <c r="G15" s="40">
        <f t="shared" si="0"/>
        <v>0</v>
      </c>
      <c r="H15" s="40">
        <f t="shared" si="1"/>
        <v>0</v>
      </c>
      <c r="I15" s="35"/>
      <c r="J15" s="41">
        <f t="shared" si="2"/>
        <v>0</v>
      </c>
    </row>
    <row r="16" spans="1:10">
      <c r="C16" s="40"/>
      <c r="G16" s="40">
        <f t="shared" si="0"/>
        <v>0</v>
      </c>
      <c r="H16" s="40">
        <f t="shared" si="1"/>
        <v>0</v>
      </c>
      <c r="I16" s="35"/>
      <c r="J16" s="41">
        <f t="shared" si="2"/>
        <v>0</v>
      </c>
    </row>
    <row r="17" spans="1:11" s="36" customFormat="1">
      <c r="A17" s="14"/>
      <c r="B17" s="14"/>
      <c r="C17" s="40"/>
      <c r="D17" s="37"/>
      <c r="E17" s="14"/>
      <c r="F17" s="14"/>
      <c r="G17" s="40">
        <f t="shared" si="0"/>
        <v>0</v>
      </c>
      <c r="H17" s="40">
        <f t="shared" si="1"/>
        <v>0</v>
      </c>
      <c r="I17" s="35"/>
      <c r="J17" s="41">
        <f t="shared" si="2"/>
        <v>0</v>
      </c>
      <c r="K17" s="41"/>
    </row>
    <row r="18" spans="1:11">
      <c r="A18" s="178"/>
      <c r="B18" s="178"/>
      <c r="C18" s="180"/>
      <c r="D18" s="181"/>
      <c r="E18" s="178"/>
      <c r="F18" s="178"/>
      <c r="G18" s="180">
        <f t="shared" si="0"/>
        <v>0</v>
      </c>
      <c r="H18" s="180">
        <f t="shared" si="1"/>
        <v>0</v>
      </c>
      <c r="I18" s="182"/>
      <c r="J18" s="179">
        <f t="shared" si="2"/>
        <v>0</v>
      </c>
    </row>
    <row r="19" spans="1:11">
      <c r="A19" s="178"/>
      <c r="B19" s="178"/>
      <c r="C19" s="180"/>
      <c r="D19" s="181"/>
      <c r="E19" s="178"/>
      <c r="F19" s="178"/>
      <c r="G19" s="180">
        <f t="shared" si="0"/>
        <v>0</v>
      </c>
      <c r="H19" s="180">
        <f t="shared" si="1"/>
        <v>0</v>
      </c>
      <c r="I19" s="182"/>
      <c r="J19" s="179">
        <f t="shared" si="2"/>
        <v>0</v>
      </c>
    </row>
    <row r="20" spans="1:11">
      <c r="A20" s="210" t="s">
        <v>0</v>
      </c>
      <c r="B20" s="210"/>
      <c r="C20" s="42">
        <f>SUM(C12:C19)</f>
        <v>0</v>
      </c>
      <c r="D20" s="55" t="str">
        <f>IFERROR(AVERAGE(D12:D19),"-")</f>
        <v>-</v>
      </c>
      <c r="E20" s="42"/>
      <c r="F20" s="42"/>
      <c r="G20" s="42">
        <f>SUM(G12:G16)</f>
        <v>0</v>
      </c>
      <c r="H20" s="42">
        <f>SUM(H12:H19)</f>
        <v>0</v>
      </c>
      <c r="I20" s="42"/>
      <c r="J20" s="42">
        <f>SUM(J12:J16)</f>
        <v>0</v>
      </c>
    </row>
  </sheetData>
  <mergeCells count="4">
    <mergeCell ref="A4:B4"/>
    <mergeCell ref="A20:B20"/>
    <mergeCell ref="A9:B9"/>
    <mergeCell ref="A10:B10"/>
  </mergeCells>
  <conditionalFormatting sqref="I12:I19">
    <cfRule type="cellIs" dxfId="12" priority="1" operator="lessThanOrEqual">
      <formula>$B$6</formula>
    </cfRule>
  </conditionalFormatting>
  <dataValidations count="2">
    <dataValidation type="list" allowBlank="1" showInputMessage="1" showErrorMessage="1" sqref="F12:F19">
      <formula1>Lista_titulari</formula1>
    </dataValidation>
    <dataValidation type="list" allowBlank="1" showInputMessage="1" showErrorMessage="1" sqref="B12:B19">
      <formula1>"EUR, RON, USD"</formula1>
    </dataValidation>
  </dataValidations>
  <pageMargins left="0.7" right="0.7" top="0.75" bottom="0.75" header="0.3" footer="0.3"/>
  <pageSetup paperSize="9" orientation="portrait" horizontalDpi="4294967293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>
  <dimension ref="A1:CW304"/>
  <sheetViews>
    <sheetView workbookViewId="0">
      <pane ySplit="6" topLeftCell="A16" activePane="bottomLeft" state="frozen"/>
      <selection pane="bottomLeft" activeCell="F22" sqref="F21:F22"/>
    </sheetView>
  </sheetViews>
  <sheetFormatPr defaultRowHeight="12.75"/>
  <cols>
    <col min="1" max="1" width="20.75" style="96" customWidth="1"/>
    <col min="2" max="2" width="19.25" style="97" bestFit="1" customWidth="1"/>
    <col min="3" max="3" width="9.875" style="96" bestFit="1" customWidth="1"/>
    <col min="4" max="4" width="14.625" style="96" bestFit="1" customWidth="1"/>
    <col min="5" max="5" width="12.375" style="96" bestFit="1" customWidth="1"/>
    <col min="6" max="6" width="11" style="7" customWidth="1"/>
    <col min="7" max="7" width="9" style="7"/>
    <col min="8" max="8" width="23.375" style="7" customWidth="1"/>
    <col min="9" max="9" width="9" style="7" customWidth="1"/>
    <col min="10" max="46" width="9" style="7"/>
    <col min="47" max="95" width="9" style="1"/>
    <col min="96" max="16384" width="9" style="96"/>
  </cols>
  <sheetData>
    <row r="1" spans="1:101" s="59" customFormat="1">
      <c r="A1" s="64"/>
      <c r="B1" s="60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</row>
    <row r="2" spans="1:101" s="59" customFormat="1">
      <c r="B2" s="60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1" s="59" customFormat="1">
      <c r="B3" s="60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1" s="59" customFormat="1">
      <c r="B4" s="6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</row>
    <row r="5" spans="1:101" s="61" customFormat="1" ht="15.75">
      <c r="A5" s="23"/>
      <c r="B5" s="56"/>
      <c r="C5" s="24" t="s">
        <v>3</v>
      </c>
      <c r="D5" s="24" t="str">
        <f>CONCATENATE("Realizat ",'Setare fisier'!$B$6)</f>
        <v xml:space="preserve">Realizat </v>
      </c>
      <c r="E5" s="24" t="str">
        <f>CONCATENATE("Realizat ",'Setare fisier'!$C$6)</f>
        <v xml:space="preserve">Realizat </v>
      </c>
      <c r="F5" s="25" t="s">
        <v>4</v>
      </c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</row>
    <row r="6" spans="1:101" s="64" customFormat="1" ht="15.75">
      <c r="A6" s="105" t="s">
        <v>2</v>
      </c>
      <c r="B6" s="105" t="s">
        <v>106</v>
      </c>
      <c r="C6" s="62">
        <f>C11</f>
        <v>-565</v>
      </c>
      <c r="D6" s="62">
        <f>D11</f>
        <v>0</v>
      </c>
      <c r="E6" s="62">
        <f>E11</f>
        <v>0</v>
      </c>
      <c r="F6" s="63">
        <f>F11</f>
        <v>-565</v>
      </c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</row>
    <row r="7" spans="1:101" s="61" customFormat="1" ht="15">
      <c r="A7" s="65"/>
      <c r="B7" s="66"/>
      <c r="C7" s="67"/>
      <c r="D7" s="16"/>
      <c r="E7" s="16"/>
      <c r="F7" s="26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</row>
    <row r="8" spans="1:101" s="61" customFormat="1" ht="15.75">
      <c r="A8" s="213" t="s">
        <v>5</v>
      </c>
      <c r="B8" s="213"/>
      <c r="C8" s="68" t="s">
        <v>3</v>
      </c>
      <c r="D8" s="68" t="s">
        <v>93</v>
      </c>
      <c r="E8" s="68" t="s">
        <v>93</v>
      </c>
      <c r="F8" s="69" t="s">
        <v>4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</row>
    <row r="9" spans="1:101" s="61" customFormat="1" ht="15">
      <c r="A9" s="190" t="s">
        <v>6</v>
      </c>
      <c r="B9" s="190"/>
      <c r="C9" s="70">
        <f>C17</f>
        <v>50</v>
      </c>
      <c r="D9" s="70">
        <f>D17</f>
        <v>0</v>
      </c>
      <c r="E9" s="70">
        <f>E17</f>
        <v>0</v>
      </c>
      <c r="F9" s="71">
        <f>C9-D9-E9</f>
        <v>50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</row>
    <row r="10" spans="1:101" s="61" customFormat="1" ht="15">
      <c r="A10" s="190" t="s">
        <v>7</v>
      </c>
      <c r="B10" s="190"/>
      <c r="C10" s="70">
        <f>C61</f>
        <v>615</v>
      </c>
      <c r="D10" s="70">
        <f>D61</f>
        <v>0</v>
      </c>
      <c r="E10" s="70">
        <f>E61</f>
        <v>0</v>
      </c>
      <c r="F10" s="71">
        <f>C10-D10-E10</f>
        <v>615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</row>
    <row r="11" spans="1:101" s="61" customFormat="1" ht="15">
      <c r="A11" s="190" t="s">
        <v>8</v>
      </c>
      <c r="B11" s="190"/>
      <c r="C11" s="72">
        <f>C9-C10</f>
        <v>-565</v>
      </c>
      <c r="D11" s="72">
        <f>D9-D10</f>
        <v>0</v>
      </c>
      <c r="E11" s="72">
        <f>E9-E10</f>
        <v>0</v>
      </c>
      <c r="F11" s="73">
        <f>F9-F10</f>
        <v>-565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</row>
    <row r="12" spans="1:101" s="61" customFormat="1" ht="18.75">
      <c r="A12" s="65"/>
      <c r="B12" s="57"/>
      <c r="C12" s="19"/>
      <c r="D12" s="16"/>
      <c r="E12" s="16"/>
      <c r="F12" s="26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</row>
    <row r="13" spans="1:101" s="61" customFormat="1" ht="15.75">
      <c r="A13" s="212" t="s">
        <v>9</v>
      </c>
      <c r="B13" s="212"/>
      <c r="C13" s="74" t="s">
        <v>3</v>
      </c>
      <c r="D13" s="74" t="s">
        <v>93</v>
      </c>
      <c r="E13" s="74" t="s">
        <v>93</v>
      </c>
      <c r="F13" s="75" t="s">
        <v>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</row>
    <row r="14" spans="1:101" s="61" customFormat="1" ht="15">
      <c r="A14" s="190" t="s">
        <v>13</v>
      </c>
      <c r="B14" s="191"/>
      <c r="C14" s="106">
        <f>HLOOKUP($B$6,'Setare fisier'!$B$8:$N$11,MATCH(A14,'Setare fisier'!$A$8:$A$11,0),0)</f>
        <v>50</v>
      </c>
      <c r="D14" s="76"/>
      <c r="E14" s="76"/>
      <c r="F14" s="77">
        <f>C14-D14-E14</f>
        <v>50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</row>
    <row r="15" spans="1:101" s="61" customFormat="1" ht="15">
      <c r="A15" s="190" t="s">
        <v>14</v>
      </c>
      <c r="B15" s="191"/>
      <c r="C15" s="106">
        <f>HLOOKUP($B$6,'Setare fisier'!$B$8:$N$11,MATCH(A15,'Setare fisier'!$A$8:$A$11,0),0)</f>
        <v>0</v>
      </c>
      <c r="D15" s="76"/>
      <c r="E15" s="76"/>
      <c r="F15" s="77">
        <f>C15-D15-E15</f>
        <v>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</row>
    <row r="16" spans="1:101" s="61" customFormat="1" ht="15">
      <c r="A16" s="190" t="s">
        <v>15</v>
      </c>
      <c r="B16" s="191"/>
      <c r="C16" s="106">
        <f>HLOOKUP($B$6,'Setare fisier'!$B$8:$N$11,MATCH(A16,'Setare fisier'!$A$8:$A$11,0),0)</f>
        <v>0</v>
      </c>
      <c r="D16" s="76"/>
      <c r="E16" s="76"/>
      <c r="F16" s="77">
        <f>C16-D16-E16</f>
        <v>0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</row>
    <row r="17" spans="1:101" s="61" customFormat="1" ht="15.75">
      <c r="A17" s="214"/>
      <c r="B17" s="214"/>
      <c r="C17" s="78">
        <f>SUM(C14:C16)</f>
        <v>50</v>
      </c>
      <c r="D17" s="78">
        <f>SUM(D14:D16)</f>
        <v>0</v>
      </c>
      <c r="E17" s="78">
        <f>SUM(E14:E16)</f>
        <v>0</v>
      </c>
      <c r="F17" s="79">
        <f>SUM(F14:F16)</f>
        <v>50</v>
      </c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</row>
    <row r="18" spans="1:101" s="61" customFormat="1" ht="18.75">
      <c r="A18" s="18"/>
      <c r="B18" s="58"/>
      <c r="C18" s="16"/>
      <c r="D18" s="17"/>
      <c r="E18" s="20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</row>
    <row r="19" spans="1:101" s="61" customFormat="1" ht="15.75">
      <c r="A19" s="80" t="s">
        <v>10</v>
      </c>
      <c r="B19" s="81"/>
      <c r="C19" s="80"/>
      <c r="D19" s="80"/>
      <c r="E19" s="82"/>
      <c r="F19" s="82"/>
      <c r="G19" s="83"/>
      <c r="H19" s="80" t="s">
        <v>46</v>
      </c>
      <c r="I19" s="80"/>
      <c r="J19" s="83"/>
      <c r="K19" s="83"/>
      <c r="L19" s="83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</row>
    <row r="20" spans="1:101" s="64" customFormat="1" ht="15.75">
      <c r="A20" s="84" t="s">
        <v>62</v>
      </c>
      <c r="B20" s="85" t="s">
        <v>63</v>
      </c>
      <c r="C20" s="86" t="s">
        <v>3</v>
      </c>
      <c r="D20" s="24" t="str">
        <f>CONCATENATE("Realizat ",'Setare fisier'!$B$6)</f>
        <v xml:space="preserve">Realizat </v>
      </c>
      <c r="E20" s="24" t="str">
        <f>CONCATENATE("Realizat ",'Setare fisier'!$C$6)</f>
        <v xml:space="preserve">Realizat </v>
      </c>
      <c r="F20" s="86" t="s">
        <v>4</v>
      </c>
      <c r="G20" s="15"/>
      <c r="H20" s="87" t="s">
        <v>62</v>
      </c>
      <c r="I20" s="87" t="s">
        <v>0</v>
      </c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</row>
    <row r="21" spans="1:101" s="61" customFormat="1" ht="15">
      <c r="A21" s="100" t="s">
        <v>11</v>
      </c>
      <c r="B21" s="184" t="s">
        <v>139</v>
      </c>
      <c r="C21" s="89">
        <f>SUMPRODUCT(('Setare fisier'!$C$16:$N$16=$B$6)*('Setare fisier'!$A$18:$A$56=A21)*('Setare fisier'!$B$18:$B$56=B21)*('Setare fisier'!$C$18:$N$56))</f>
        <v>0</v>
      </c>
      <c r="D21" s="89"/>
      <c r="E21" s="89"/>
      <c r="F21" s="30">
        <f t="shared" ref="F21:F32" si="0">C21-D21-E21</f>
        <v>0</v>
      </c>
      <c r="G21" s="15"/>
      <c r="H21" s="173" t="s">
        <v>11</v>
      </c>
      <c r="I21" s="32">
        <f t="shared" ref="I21:I30" si="1">SUMIF(A:A,H21,D:D)+SUMIF(A:A,H21,E:E)</f>
        <v>0</v>
      </c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</row>
    <row r="22" spans="1:101" s="61" customFormat="1" ht="15">
      <c r="A22" s="100" t="s">
        <v>11</v>
      </c>
      <c r="B22" s="88" t="s">
        <v>12</v>
      </c>
      <c r="C22" s="89">
        <f>SUMPRODUCT(('Setare fisier'!$C$16:$N$16=$B$6)*('Setare fisier'!$A$18:$A$56=A22)*('Setare fisier'!$B$18:$B$56=B22)*('Setare fisier'!$C$18:$N$56))</f>
        <v>0</v>
      </c>
      <c r="D22" s="89"/>
      <c r="E22" s="89"/>
      <c r="F22" s="30">
        <f t="shared" si="0"/>
        <v>0</v>
      </c>
      <c r="G22" s="15"/>
      <c r="H22" s="173" t="s">
        <v>97</v>
      </c>
      <c r="I22" s="32">
        <f t="shared" si="1"/>
        <v>0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</row>
    <row r="23" spans="1:101" s="61" customFormat="1" ht="15">
      <c r="A23" s="100" t="s">
        <v>11</v>
      </c>
      <c r="B23" s="88" t="s">
        <v>16</v>
      </c>
      <c r="C23" s="89">
        <f>SUMPRODUCT(('Setare fisier'!$C$16:$N$16=$B$6)*('Setare fisier'!$A$18:$A$56=A23)*('Setare fisier'!$B$18:$B$56=B23)*('Setare fisier'!$C$18:$N$56))</f>
        <v>0</v>
      </c>
      <c r="D23" s="89"/>
      <c r="E23" s="89"/>
      <c r="F23" s="30">
        <f t="shared" si="0"/>
        <v>0</v>
      </c>
      <c r="G23" s="15"/>
      <c r="H23" s="172" t="s">
        <v>61</v>
      </c>
      <c r="I23" s="32">
        <f t="shared" si="1"/>
        <v>0</v>
      </c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</row>
    <row r="24" spans="1:101" s="61" customFormat="1" ht="15">
      <c r="A24" s="100" t="s">
        <v>11</v>
      </c>
      <c r="B24" s="88" t="s">
        <v>17</v>
      </c>
      <c r="C24" s="89">
        <f>SUMPRODUCT(('Setare fisier'!$C$16:$N$16=$B$6)*('Setare fisier'!$A$18:$A$56=A24)*('Setare fisier'!$B$18:$B$56=B24)*('Setare fisier'!$C$18:$N$56))</f>
        <v>0</v>
      </c>
      <c r="D24" s="89"/>
      <c r="E24" s="89"/>
      <c r="F24" s="30">
        <f t="shared" si="0"/>
        <v>0</v>
      </c>
      <c r="G24" s="15"/>
      <c r="H24" s="172" t="s">
        <v>23</v>
      </c>
      <c r="I24" s="32">
        <f t="shared" si="1"/>
        <v>0</v>
      </c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</row>
    <row r="25" spans="1:101" s="61" customFormat="1" ht="15">
      <c r="A25" s="100" t="s">
        <v>11</v>
      </c>
      <c r="B25" s="88" t="s">
        <v>18</v>
      </c>
      <c r="C25" s="89">
        <f>SUMPRODUCT(('Setare fisier'!$C$16:$N$16=$B$6)*('Setare fisier'!$A$18:$A$56=A25)*('Setare fisier'!$B$18:$B$56=B25)*('Setare fisier'!$C$18:$N$56))</f>
        <v>0</v>
      </c>
      <c r="D25" s="89"/>
      <c r="E25" s="89"/>
      <c r="F25" s="30">
        <f t="shared" si="0"/>
        <v>0</v>
      </c>
      <c r="G25" s="15"/>
      <c r="H25" s="172" t="s">
        <v>42</v>
      </c>
      <c r="I25" s="32">
        <f t="shared" si="1"/>
        <v>0</v>
      </c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</row>
    <row r="26" spans="1:101" s="61" customFormat="1" ht="15">
      <c r="A26" s="100" t="s">
        <v>11</v>
      </c>
      <c r="B26" s="88" t="s">
        <v>19</v>
      </c>
      <c r="C26" s="89">
        <f>SUMPRODUCT(('Setare fisier'!$C$16:$N$16=$B$6)*('Setare fisier'!$A$18:$A$56=A26)*('Setare fisier'!$B$18:$B$56=B26)*('Setare fisier'!$C$18:$N$56))</f>
        <v>5</v>
      </c>
      <c r="D26" s="89"/>
      <c r="E26" s="89"/>
      <c r="F26" s="30">
        <f t="shared" si="0"/>
        <v>5</v>
      </c>
      <c r="G26" s="15"/>
      <c r="H26" s="172" t="s">
        <v>31</v>
      </c>
      <c r="I26" s="32">
        <f t="shared" si="1"/>
        <v>0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</row>
    <row r="27" spans="1:101" s="61" customFormat="1" ht="15">
      <c r="A27" s="100" t="s">
        <v>11</v>
      </c>
      <c r="B27" s="88" t="s">
        <v>20</v>
      </c>
      <c r="C27" s="89">
        <f>SUMPRODUCT(('Setare fisier'!$C$16:$N$16=$B$6)*('Setare fisier'!$A$18:$A$56=A27)*('Setare fisier'!$B$18:$B$56=B27)*('Setare fisier'!$C$18:$N$56))</f>
        <v>10</v>
      </c>
      <c r="D27" s="89"/>
      <c r="E27" s="89"/>
      <c r="F27" s="30">
        <f t="shared" si="0"/>
        <v>10</v>
      </c>
      <c r="G27" s="15"/>
      <c r="H27" s="172" t="s">
        <v>43</v>
      </c>
      <c r="I27" s="32">
        <f t="shared" si="1"/>
        <v>0</v>
      </c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</row>
    <row r="28" spans="1:101" s="61" customFormat="1" ht="15">
      <c r="A28" s="100" t="s">
        <v>11</v>
      </c>
      <c r="B28" s="88" t="s">
        <v>39</v>
      </c>
      <c r="C28" s="89">
        <f>SUMPRODUCT(('Setare fisier'!$C$16:$N$16=$B$6)*('Setare fisier'!$A$18:$A$56=A28)*('Setare fisier'!$B$18:$B$56=B28)*('Setare fisier'!$C$18:$N$56))</f>
        <v>0</v>
      </c>
      <c r="D28" s="89"/>
      <c r="E28" s="89"/>
      <c r="F28" s="30">
        <f t="shared" si="0"/>
        <v>0</v>
      </c>
      <c r="G28" s="15"/>
      <c r="H28" s="172" t="s">
        <v>35</v>
      </c>
      <c r="I28" s="32">
        <f t="shared" si="1"/>
        <v>0</v>
      </c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</row>
    <row r="29" spans="1:101" s="61" customFormat="1" ht="15">
      <c r="A29" s="100" t="s">
        <v>11</v>
      </c>
      <c r="B29" s="88" t="s">
        <v>21</v>
      </c>
      <c r="C29" s="89">
        <f>SUMPRODUCT(('Setare fisier'!$C$16:$N$16=$B$6)*('Setare fisier'!$A$18:$A$56=A29)*('Setare fisier'!$B$18:$B$56=B29)*('Setare fisier'!$C$18:$N$56))</f>
        <v>0</v>
      </c>
      <c r="D29" s="89"/>
      <c r="E29" s="89"/>
      <c r="F29" s="30">
        <f t="shared" si="0"/>
        <v>0</v>
      </c>
      <c r="G29" s="15"/>
      <c r="H29" s="172" t="s">
        <v>64</v>
      </c>
      <c r="I29" s="32">
        <f t="shared" si="1"/>
        <v>0</v>
      </c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</row>
    <row r="30" spans="1:101" s="61" customFormat="1" ht="30">
      <c r="A30" s="98" t="s">
        <v>97</v>
      </c>
      <c r="B30" s="88" t="s">
        <v>98</v>
      </c>
      <c r="C30" s="89">
        <f>SUMPRODUCT(('Setare fisier'!$C$16:$N$16=$B$6)*('Setare fisier'!$A$18:$A$56=A30)*('Setare fisier'!$B$18:$B$56=B30)*('Setare fisier'!$C$18:$N$56))</f>
        <v>0</v>
      </c>
      <c r="D30" s="89"/>
      <c r="E30" s="89"/>
      <c r="F30" s="30">
        <f t="shared" si="0"/>
        <v>0</v>
      </c>
      <c r="G30" s="15"/>
      <c r="H30" s="172" t="s">
        <v>45</v>
      </c>
      <c r="I30" s="32">
        <f t="shared" si="1"/>
        <v>0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</row>
    <row r="31" spans="1:101" s="61" customFormat="1" ht="15">
      <c r="A31" s="98" t="s">
        <v>97</v>
      </c>
      <c r="B31" s="88" t="s">
        <v>99</v>
      </c>
      <c r="C31" s="89">
        <f>SUMPRODUCT(('Setare fisier'!$C$16:$N$16=$B$6)*('Setare fisier'!$A$18:$A$56=A31)*('Setare fisier'!$B$18:$B$56=B31)*('Setare fisier'!$C$18:$N$56))</f>
        <v>0</v>
      </c>
      <c r="D31" s="89"/>
      <c r="E31" s="89"/>
      <c r="F31" s="30">
        <f t="shared" si="0"/>
        <v>0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</row>
    <row r="32" spans="1:101" s="61" customFormat="1" ht="30">
      <c r="A32" s="99" t="s">
        <v>61</v>
      </c>
      <c r="B32" s="88" t="s">
        <v>94</v>
      </c>
      <c r="C32" s="89">
        <f>SUMPRODUCT(('Setare fisier'!$C$16:$N$16=$B$6)*('Setare fisier'!$A$18:$A$56=A32)*('Setare fisier'!$B$18:$B$56=B32)*('Setare fisier'!$C$18:$N$56))</f>
        <v>0</v>
      </c>
      <c r="D32" s="89"/>
      <c r="E32" s="89"/>
      <c r="F32" s="30">
        <f t="shared" si="0"/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</row>
    <row r="33" spans="1:101" s="61" customFormat="1" ht="15">
      <c r="A33" s="99" t="s">
        <v>61</v>
      </c>
      <c r="B33" s="88" t="s">
        <v>22</v>
      </c>
      <c r="C33" s="89">
        <f>SUMPRODUCT(('Setare fisier'!$C$16:$N$16=$B$6)*('Setare fisier'!$A$18:$A$56=A33)*('Setare fisier'!$B$18:$B$56=B33)*('Setare fisier'!$C$18:$N$56))</f>
        <v>100</v>
      </c>
      <c r="D33" s="89"/>
      <c r="E33" s="89"/>
      <c r="F33" s="30">
        <f>C33-D33-E33</f>
        <v>100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</row>
    <row r="34" spans="1:101" s="61" customFormat="1" ht="15">
      <c r="A34" s="99" t="s">
        <v>61</v>
      </c>
      <c r="B34" s="88" t="s">
        <v>38</v>
      </c>
      <c r="C34" s="89">
        <f>SUMPRODUCT(('Setare fisier'!$C$16:$N$16=$B$6)*('Setare fisier'!$A$18:$A$56=A34)*('Setare fisier'!$B$18:$B$56=B34)*('Setare fisier'!$C$18:$N$56))</f>
        <v>0</v>
      </c>
      <c r="D34" s="89"/>
      <c r="E34" s="89"/>
      <c r="F34" s="30">
        <f>C34-D34-E34</f>
        <v>0</v>
      </c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</row>
    <row r="35" spans="1:101" s="61" customFormat="1" ht="15">
      <c r="A35" s="99" t="s">
        <v>61</v>
      </c>
      <c r="B35" s="88" t="s">
        <v>21</v>
      </c>
      <c r="C35" s="89">
        <f>SUMPRODUCT(('Setare fisier'!$C$16:$N$16=$B$6)*('Setare fisier'!$A$18:$A$56=A35)*('Setare fisier'!$B$18:$B$56=B35)*('Setare fisier'!$C$18:$N$56))</f>
        <v>0</v>
      </c>
      <c r="D35" s="89"/>
      <c r="E35" s="89"/>
      <c r="F35" s="30">
        <f>C35-D35-E35</f>
        <v>0</v>
      </c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</row>
    <row r="36" spans="1:101" s="61" customFormat="1" ht="15">
      <c r="A36" s="100" t="s">
        <v>23</v>
      </c>
      <c r="B36" s="88" t="s">
        <v>24</v>
      </c>
      <c r="C36" s="89">
        <f>SUMPRODUCT(('Setare fisier'!$C$16:$N$16=$B$6)*('Setare fisier'!$A$18:$A$56=A36)*('Setare fisier'!$B$18:$B$56=B36)*('Setare fisier'!$C$18:$N$56))</f>
        <v>0</v>
      </c>
      <c r="D36" s="89"/>
      <c r="E36" s="89"/>
      <c r="F36" s="30">
        <f>C36-D36-E36</f>
        <v>0</v>
      </c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</row>
    <row r="37" spans="1:101" s="61" customFormat="1" ht="15">
      <c r="A37" s="100" t="s">
        <v>23</v>
      </c>
      <c r="B37" s="88" t="s">
        <v>95</v>
      </c>
      <c r="C37" s="89">
        <f>SUMPRODUCT(('Setare fisier'!$C$16:$N$16=$B$6)*('Setare fisier'!$A$18:$A$56=A37)*('Setare fisier'!$B$18:$B$56=B37)*('Setare fisier'!$C$18:$N$56))</f>
        <v>0</v>
      </c>
      <c r="D37" s="89"/>
      <c r="E37" s="89"/>
      <c r="F37" s="30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</row>
    <row r="38" spans="1:101" s="61" customFormat="1" ht="15">
      <c r="A38" s="100" t="s">
        <v>23</v>
      </c>
      <c r="B38" s="88" t="s">
        <v>25</v>
      </c>
      <c r="C38" s="89">
        <f>SUMPRODUCT(('Setare fisier'!$C$16:$N$16=$B$6)*('Setare fisier'!$A$18:$A$56=A38)*('Setare fisier'!$B$18:$B$56=B38)*('Setare fisier'!$C$18:$N$56))</f>
        <v>0</v>
      </c>
      <c r="D38" s="89"/>
      <c r="E38" s="89"/>
      <c r="F38" s="30">
        <f t="shared" ref="F38:F60" si="2">C38-D38-E38</f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</row>
    <row r="39" spans="1:101" s="61" customFormat="1" ht="15">
      <c r="A39" s="100" t="s">
        <v>23</v>
      </c>
      <c r="B39" s="88" t="s">
        <v>26</v>
      </c>
      <c r="C39" s="89">
        <f>SUMPRODUCT(('Setare fisier'!$C$16:$N$16=$B$6)*('Setare fisier'!$A$18:$A$56=A39)*('Setare fisier'!$B$18:$B$56=B39)*('Setare fisier'!$C$18:$N$56))</f>
        <v>0</v>
      </c>
      <c r="D39" s="89"/>
      <c r="E39" s="89"/>
      <c r="F39" s="30">
        <f t="shared" si="2"/>
        <v>0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</row>
    <row r="40" spans="1:101" s="61" customFormat="1" ht="15">
      <c r="A40" s="100" t="s">
        <v>23</v>
      </c>
      <c r="B40" s="88" t="s">
        <v>27</v>
      </c>
      <c r="C40" s="89">
        <f>SUMPRODUCT(('Setare fisier'!$C$16:$N$16=$B$6)*('Setare fisier'!$A$18:$A$56=A40)*('Setare fisier'!$B$18:$B$56=B40)*('Setare fisier'!$C$18:$N$56))</f>
        <v>0</v>
      </c>
      <c r="D40" s="89"/>
      <c r="E40" s="89"/>
      <c r="F40" s="30">
        <f t="shared" si="2"/>
        <v>0</v>
      </c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</row>
    <row r="41" spans="1:101" s="61" customFormat="1" ht="15">
      <c r="A41" s="101" t="s">
        <v>42</v>
      </c>
      <c r="B41" s="88" t="s">
        <v>28</v>
      </c>
      <c r="C41" s="89">
        <f>SUMPRODUCT(('Setare fisier'!$C$16:$N$16=$B$6)*('Setare fisier'!$A$18:$A$56=A41)*('Setare fisier'!$B$18:$B$56=B41)*('Setare fisier'!$C$18:$N$56))</f>
        <v>500</v>
      </c>
      <c r="D41" s="89"/>
      <c r="E41" s="89"/>
      <c r="F41" s="30">
        <f t="shared" si="2"/>
        <v>500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</row>
    <row r="42" spans="1:101" s="61" customFormat="1" ht="15">
      <c r="A42" s="101" t="s">
        <v>42</v>
      </c>
      <c r="B42" s="88" t="s">
        <v>29</v>
      </c>
      <c r="C42" s="89">
        <f>SUMPRODUCT(('Setare fisier'!$C$16:$N$16=$B$6)*('Setare fisier'!$A$18:$A$56=A42)*('Setare fisier'!$B$18:$B$56=B42)*('Setare fisier'!$C$18:$N$56))</f>
        <v>0</v>
      </c>
      <c r="D42" s="89"/>
      <c r="E42" s="89"/>
      <c r="F42" s="30">
        <f t="shared" si="2"/>
        <v>0</v>
      </c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</row>
    <row r="43" spans="1:101" s="61" customFormat="1" ht="15">
      <c r="A43" s="101" t="s">
        <v>42</v>
      </c>
      <c r="B43" s="88" t="s">
        <v>30</v>
      </c>
      <c r="C43" s="89">
        <f>SUMPRODUCT(('Setare fisier'!$C$16:$N$16=$B$6)*('Setare fisier'!$A$18:$A$56=A43)*('Setare fisier'!$B$18:$B$56=B43)*('Setare fisier'!$C$18:$N$56))</f>
        <v>0</v>
      </c>
      <c r="D43" s="89"/>
      <c r="E43" s="89"/>
      <c r="F43" s="30">
        <f t="shared" si="2"/>
        <v>0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</row>
    <row r="44" spans="1:101" s="61" customFormat="1" ht="15">
      <c r="A44" s="99" t="s">
        <v>31</v>
      </c>
      <c r="B44" s="88" t="s">
        <v>1</v>
      </c>
      <c r="C44" s="89">
        <f>SUMPRODUCT(('Setare fisier'!$C$16:$N$16=$B$6)*('Setare fisier'!$A$18:$A$56=A44)*('Setare fisier'!$B$18:$B$56=B44)*('Setare fisier'!$C$18:$N$56))</f>
        <v>0</v>
      </c>
      <c r="D44" s="89"/>
      <c r="E44" s="89"/>
      <c r="F44" s="30">
        <f t="shared" si="2"/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</row>
    <row r="45" spans="1:101" s="61" customFormat="1" ht="15">
      <c r="A45" s="99" t="s">
        <v>31</v>
      </c>
      <c r="B45" s="88" t="s">
        <v>32</v>
      </c>
      <c r="C45" s="89">
        <f>SUMPRODUCT(('Setare fisier'!$C$16:$N$16=$B$6)*('Setare fisier'!$A$18:$A$56=A45)*('Setare fisier'!$B$18:$B$56=B45)*('Setare fisier'!$C$18:$N$56))</f>
        <v>0</v>
      </c>
      <c r="D45" s="89"/>
      <c r="E45" s="89"/>
      <c r="F45" s="30">
        <f t="shared" si="2"/>
        <v>0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</row>
    <row r="46" spans="1:101" s="61" customFormat="1" ht="15">
      <c r="A46" s="99" t="s">
        <v>31</v>
      </c>
      <c r="B46" s="88" t="s">
        <v>33</v>
      </c>
      <c r="C46" s="89">
        <f>SUMPRODUCT(('Setare fisier'!$C$16:$N$16=$B$6)*('Setare fisier'!$A$18:$A$56=A46)*('Setare fisier'!$B$18:$B$56=B46)*('Setare fisier'!$C$18:$N$56))</f>
        <v>0</v>
      </c>
      <c r="D46" s="89"/>
      <c r="E46" s="89"/>
      <c r="F46" s="30">
        <f t="shared" si="2"/>
        <v>0</v>
      </c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</row>
    <row r="47" spans="1:101" s="61" customFormat="1" ht="15">
      <c r="A47" s="99" t="s">
        <v>31</v>
      </c>
      <c r="B47" s="88" t="s">
        <v>34</v>
      </c>
      <c r="C47" s="89">
        <f>SUMPRODUCT(('Setare fisier'!$C$16:$N$16=$B$6)*('Setare fisier'!$A$18:$A$56=A47)*('Setare fisier'!$B$18:$B$56=B47)*('Setare fisier'!$C$18:$N$56))</f>
        <v>0</v>
      </c>
      <c r="D47" s="89"/>
      <c r="E47" s="89"/>
      <c r="F47" s="30">
        <f t="shared" si="2"/>
        <v>0</v>
      </c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</row>
    <row r="48" spans="1:101" s="61" customFormat="1" ht="15">
      <c r="A48" s="99" t="s">
        <v>31</v>
      </c>
      <c r="B48" s="88" t="s">
        <v>21</v>
      </c>
      <c r="C48" s="89">
        <f>SUMPRODUCT(('Setare fisier'!$C$16:$N$16=$B$6)*('Setare fisier'!$A$18:$A$56=A48)*('Setare fisier'!$B$18:$B$56=B48)*('Setare fisier'!$C$18:$N$56))</f>
        <v>0</v>
      </c>
      <c r="D48" s="89"/>
      <c r="E48" s="89"/>
      <c r="F48" s="30">
        <f t="shared" si="2"/>
        <v>0</v>
      </c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</row>
    <row r="49" spans="1:101" s="61" customFormat="1" ht="15">
      <c r="A49" s="100" t="s">
        <v>43</v>
      </c>
      <c r="B49" s="90" t="s">
        <v>1</v>
      </c>
      <c r="C49" s="89">
        <f>SUMPRODUCT(('Setare fisier'!$C$16:$N$16=$B$6)*('Setare fisier'!$A$18:$A$56=A49)*('Setare fisier'!$B$18:$B$56=B49)*('Setare fisier'!$C$18:$N$56))</f>
        <v>0</v>
      </c>
      <c r="D49" s="89"/>
      <c r="E49" s="89"/>
      <c r="F49" s="30">
        <f t="shared" si="2"/>
        <v>0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</row>
    <row r="50" spans="1:101" s="61" customFormat="1" ht="15">
      <c r="A50" s="100" t="s">
        <v>43</v>
      </c>
      <c r="B50" s="90" t="s">
        <v>33</v>
      </c>
      <c r="C50" s="89">
        <f>SUMPRODUCT(('Setare fisier'!$C$16:$N$16=$B$6)*('Setare fisier'!$A$18:$A$56=A50)*('Setare fisier'!$B$18:$B$56=B50)*('Setare fisier'!$C$18:$N$56))</f>
        <v>0</v>
      </c>
      <c r="D50" s="89"/>
      <c r="E50" s="89"/>
      <c r="F50" s="30">
        <f t="shared" si="2"/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</row>
    <row r="51" spans="1:101" s="61" customFormat="1" ht="15">
      <c r="A51" s="100" t="s">
        <v>43</v>
      </c>
      <c r="B51" s="90" t="s">
        <v>44</v>
      </c>
      <c r="C51" s="89">
        <f>SUMPRODUCT(('Setare fisier'!$C$16:$N$16=$B$6)*('Setare fisier'!$A$18:$A$56=A51)*('Setare fisier'!$B$18:$B$56=B51)*('Setare fisier'!$C$18:$N$56))</f>
        <v>0</v>
      </c>
      <c r="D51" s="89"/>
      <c r="E51" s="89"/>
      <c r="F51" s="30">
        <f t="shared" si="2"/>
        <v>0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</row>
    <row r="52" spans="1:101" s="61" customFormat="1" ht="15">
      <c r="A52" s="100" t="s">
        <v>43</v>
      </c>
      <c r="B52" s="90" t="s">
        <v>21</v>
      </c>
      <c r="C52" s="89">
        <f>SUMPRODUCT(('Setare fisier'!$C$16:$N$16=$B$6)*('Setare fisier'!$A$18:$A$56=A52)*('Setare fisier'!$B$18:$B$56=B52)*('Setare fisier'!$C$18:$N$56))</f>
        <v>0</v>
      </c>
      <c r="D52" s="89"/>
      <c r="E52" s="89"/>
      <c r="F52" s="30">
        <f t="shared" si="2"/>
        <v>0</v>
      </c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</row>
    <row r="53" spans="1:101" s="61" customFormat="1" ht="15">
      <c r="A53" s="98" t="s">
        <v>35</v>
      </c>
      <c r="B53" s="88" t="s">
        <v>36</v>
      </c>
      <c r="C53" s="89">
        <f>SUMPRODUCT(('Setare fisier'!$C$16:$N$16=$B$6)*('Setare fisier'!$A$18:$A$56=A53)*('Setare fisier'!$B$18:$B$56=B53)*('Setare fisier'!$C$18:$N$56))</f>
        <v>0</v>
      </c>
      <c r="D53" s="89"/>
      <c r="E53" s="89"/>
      <c r="F53" s="30">
        <f t="shared" si="2"/>
        <v>0</v>
      </c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</row>
    <row r="54" spans="1:101" s="61" customFormat="1" ht="15">
      <c r="A54" s="98" t="s">
        <v>35</v>
      </c>
      <c r="B54" s="88" t="s">
        <v>37</v>
      </c>
      <c r="C54" s="89">
        <f>SUMPRODUCT(('Setare fisier'!$C$16:$N$16=$B$6)*('Setare fisier'!$A$18:$A$56=A54)*('Setare fisier'!$B$18:$B$56=B54)*('Setare fisier'!$C$18:$N$56))</f>
        <v>0</v>
      </c>
      <c r="D54" s="89"/>
      <c r="E54" s="89"/>
      <c r="F54" s="30">
        <f t="shared" si="2"/>
        <v>0</v>
      </c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</row>
    <row r="55" spans="1:101" s="61" customFormat="1" ht="15">
      <c r="A55" s="98" t="s">
        <v>35</v>
      </c>
      <c r="B55" s="88" t="s">
        <v>21</v>
      </c>
      <c r="C55" s="89">
        <f>SUMPRODUCT(('Setare fisier'!$C$16:$N$16=$B$6)*('Setare fisier'!$A$18:$A$56=A55)*('Setare fisier'!$B$18:$B$56=B55)*('Setare fisier'!$C$18:$N$56))</f>
        <v>0</v>
      </c>
      <c r="D55" s="89"/>
      <c r="E55" s="89"/>
      <c r="F55" s="30">
        <f t="shared" si="2"/>
        <v>0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</row>
    <row r="56" spans="1:101" s="61" customFormat="1" ht="15">
      <c r="A56" s="99" t="s">
        <v>64</v>
      </c>
      <c r="B56" s="88" t="s">
        <v>138</v>
      </c>
      <c r="C56" s="89">
        <f>SUMPRODUCT(('Setare fisier'!$C$16:$N$16=$B$6)*('Setare fisier'!$A$18:$A$56=A56)*('Setare fisier'!$B$18:$B$56=B57)*('Setare fisier'!$C$18:$N$56))</f>
        <v>0</v>
      </c>
      <c r="D56" s="89"/>
      <c r="E56" s="89"/>
      <c r="F56" s="30">
        <f t="shared" si="2"/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</row>
    <row r="57" spans="1:101" s="61" customFormat="1" ht="15">
      <c r="A57" s="99" t="s">
        <v>64</v>
      </c>
      <c r="B57" s="88" t="s">
        <v>137</v>
      </c>
      <c r="C57" s="89">
        <f>SUMPRODUCT(('Setare fisier'!$C$16:$N$16=$B$6)*('Setare fisier'!$A$18:$A$56=A57)*('Setare fisier'!$B$18:$B$56=B58)*('Setare fisier'!$C$18:$N$56))</f>
        <v>0</v>
      </c>
      <c r="D57" s="89"/>
      <c r="E57" s="89"/>
      <c r="F57" s="30">
        <f t="shared" si="2"/>
        <v>0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</row>
    <row r="58" spans="1:101" s="61" customFormat="1" ht="15">
      <c r="A58" s="99" t="s">
        <v>64</v>
      </c>
      <c r="B58" s="88" t="s">
        <v>40</v>
      </c>
      <c r="C58" s="89">
        <f>SUMPRODUCT(('Setare fisier'!$C$16:$N$16=$B$6)*('Setare fisier'!$A$18:$A$56=A58)*('Setare fisier'!$B$18:$B$56=B58)*('Setare fisier'!$C$18:$N$56))</f>
        <v>0</v>
      </c>
      <c r="D58" s="89"/>
      <c r="E58" s="89"/>
      <c r="F58" s="30">
        <f t="shared" si="2"/>
        <v>0</v>
      </c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</row>
    <row r="59" spans="1:101" s="61" customFormat="1" ht="15">
      <c r="A59" s="100" t="s">
        <v>45</v>
      </c>
      <c r="B59" s="91" t="s">
        <v>41</v>
      </c>
      <c r="C59" s="89">
        <f>SUMPRODUCT(('Setare fisier'!$C$16:$N$16=$B$6)*('Setare fisier'!$A$18:$A$56=A59)*('Setare fisier'!$B$18:$B$56=B59)*('Setare fisier'!$C$18:$N$56))</f>
        <v>0</v>
      </c>
      <c r="D59" s="89"/>
      <c r="E59" s="89"/>
      <c r="F59" s="30">
        <f t="shared" si="2"/>
        <v>0</v>
      </c>
      <c r="G59" s="15"/>
      <c r="H59" s="29"/>
      <c r="I59" s="29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</row>
    <row r="60" spans="1:101" s="93" customFormat="1" ht="30">
      <c r="A60" s="100" t="s">
        <v>45</v>
      </c>
      <c r="B60" s="91" t="s">
        <v>96</v>
      </c>
      <c r="C60" s="89">
        <f>SUMPRODUCT(('Setare fisier'!$C$16:$N$16=$B$6)*('Setare fisier'!$A$18:$A$56=A60)*('Setare fisier'!$B$18:$B$56=B60)*('Setare fisier'!$C$18:$N$56))</f>
        <v>0</v>
      </c>
      <c r="D60" s="89"/>
      <c r="E60" s="89"/>
      <c r="F60" s="30">
        <f t="shared" si="2"/>
        <v>0</v>
      </c>
      <c r="G60" s="28"/>
      <c r="H60" s="29"/>
      <c r="I60" s="29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</row>
    <row r="61" spans="1:101" s="94" customFormat="1" ht="15.75">
      <c r="A61" s="187" t="s">
        <v>0</v>
      </c>
      <c r="B61" s="187"/>
      <c r="C61" s="92">
        <f>SUM(C22:C60)</f>
        <v>615</v>
      </c>
      <c r="D61" s="92">
        <f>SUM(D22:D60)</f>
        <v>0</v>
      </c>
      <c r="E61" s="92">
        <f>SUM(E22:E60)</f>
        <v>0</v>
      </c>
      <c r="F61" s="31">
        <f>SUM(F22:F60)</f>
        <v>615</v>
      </c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</row>
    <row r="62" spans="1:101" s="94" customFormat="1">
      <c r="B62" s="95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</row>
    <row r="63" spans="1:101" s="94" customFormat="1">
      <c r="B63" s="95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</row>
    <row r="64" spans="1:101" s="94" customFormat="1">
      <c r="B64" s="95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</row>
    <row r="65" spans="2:95" s="94" customFormat="1">
      <c r="B65" s="95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</row>
    <row r="66" spans="2:95" s="94" customFormat="1">
      <c r="B66" s="95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</row>
    <row r="67" spans="2:95" s="94" customFormat="1">
      <c r="B67" s="95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</row>
    <row r="68" spans="2:95" s="94" customFormat="1">
      <c r="B68" s="95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</row>
    <row r="69" spans="2:95" s="94" customFormat="1">
      <c r="B69" s="95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</row>
    <row r="70" spans="2:95" s="94" customFormat="1">
      <c r="B70" s="95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</row>
    <row r="71" spans="2:95" s="94" customFormat="1">
      <c r="B71" s="95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</row>
    <row r="72" spans="2:95" s="94" customFormat="1">
      <c r="B72" s="95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</row>
    <row r="73" spans="2:95" s="94" customFormat="1">
      <c r="B73" s="95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</row>
    <row r="74" spans="2:95" s="94" customFormat="1">
      <c r="B74" s="95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</row>
    <row r="75" spans="2:95" s="94" customFormat="1">
      <c r="B75" s="95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</row>
    <row r="76" spans="2:95" s="94" customFormat="1">
      <c r="B76" s="95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</row>
    <row r="77" spans="2:95" s="94" customFormat="1">
      <c r="B77" s="95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</row>
    <row r="78" spans="2:95" s="94" customFormat="1">
      <c r="B78" s="95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</row>
    <row r="79" spans="2:95" s="94" customFormat="1">
      <c r="B79" s="95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</row>
    <row r="80" spans="2:95" s="94" customFormat="1">
      <c r="B80" s="95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</row>
    <row r="81" spans="2:95" s="94" customFormat="1">
      <c r="B81" s="95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</row>
    <row r="82" spans="2:95" s="94" customFormat="1">
      <c r="B82" s="95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</row>
    <row r="83" spans="2:95" s="94" customFormat="1">
      <c r="B83" s="95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</row>
    <row r="84" spans="2:95" s="94" customFormat="1">
      <c r="B84" s="95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</row>
    <row r="85" spans="2:95" s="94" customFormat="1">
      <c r="B85" s="95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</row>
    <row r="86" spans="2:95" s="94" customFormat="1">
      <c r="B86" s="95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</row>
    <row r="87" spans="2:95" s="94" customFormat="1">
      <c r="B87" s="95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</row>
    <row r="88" spans="2:95" s="94" customFormat="1">
      <c r="B88" s="95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</row>
    <row r="89" spans="2:95" s="94" customFormat="1">
      <c r="B89" s="95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</row>
    <row r="90" spans="2:95" s="94" customFormat="1">
      <c r="B90" s="95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</row>
    <row r="91" spans="2:95" s="94" customFormat="1">
      <c r="B91" s="95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</row>
    <row r="92" spans="2:95" s="94" customFormat="1">
      <c r="B92" s="95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</row>
    <row r="93" spans="2:95" s="94" customFormat="1">
      <c r="B93" s="95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</row>
    <row r="94" spans="2:95" s="94" customFormat="1">
      <c r="B94" s="95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</row>
    <row r="95" spans="2:95" s="94" customFormat="1">
      <c r="B95" s="95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</row>
    <row r="96" spans="2:95" s="94" customFormat="1">
      <c r="B96" s="95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</row>
    <row r="97" spans="2:95" s="94" customFormat="1">
      <c r="B97" s="95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</row>
    <row r="98" spans="2:95" s="94" customFormat="1">
      <c r="B98" s="95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</row>
    <row r="99" spans="2:95" s="94" customFormat="1">
      <c r="B99" s="95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</row>
    <row r="100" spans="2:95" s="94" customFormat="1">
      <c r="B100" s="95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</row>
    <row r="101" spans="2:95" s="94" customFormat="1">
      <c r="B101" s="95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</row>
    <row r="102" spans="2:95" s="94" customFormat="1">
      <c r="B102" s="95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</row>
    <row r="103" spans="2:95" s="94" customFormat="1">
      <c r="B103" s="95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</row>
    <row r="104" spans="2:95" s="94" customFormat="1">
      <c r="B104" s="95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</row>
    <row r="105" spans="2:95" s="94" customFormat="1">
      <c r="B105" s="95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</row>
    <row r="106" spans="2:95" s="94" customFormat="1">
      <c r="B106" s="95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</row>
    <row r="107" spans="2:95" s="94" customFormat="1">
      <c r="B107" s="95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</row>
    <row r="108" spans="2:95" s="94" customFormat="1">
      <c r="B108" s="95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</row>
    <row r="109" spans="2:95" s="94" customFormat="1">
      <c r="B109" s="95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</row>
    <row r="110" spans="2:95" s="94" customFormat="1">
      <c r="B110" s="95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</row>
    <row r="111" spans="2:95" s="94" customFormat="1">
      <c r="B111" s="95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</row>
    <row r="112" spans="2:95" s="94" customFormat="1">
      <c r="B112" s="95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</row>
    <row r="113" spans="2:95" s="94" customFormat="1">
      <c r="B113" s="95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</row>
    <row r="114" spans="2:95" s="94" customFormat="1">
      <c r="B114" s="95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</row>
    <row r="115" spans="2:95" s="94" customFormat="1">
      <c r="B115" s="95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</row>
    <row r="116" spans="2:95" s="94" customFormat="1">
      <c r="B116" s="95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</row>
    <row r="117" spans="2:95" s="94" customFormat="1">
      <c r="B117" s="95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</row>
    <row r="118" spans="2:95" s="94" customFormat="1">
      <c r="B118" s="95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</row>
    <row r="119" spans="2:95" s="94" customFormat="1">
      <c r="B119" s="95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</row>
    <row r="120" spans="2:95" s="94" customFormat="1">
      <c r="B120" s="95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</row>
    <row r="121" spans="2:95" s="94" customFormat="1">
      <c r="B121" s="95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</row>
    <row r="122" spans="2:95" s="94" customFormat="1">
      <c r="B122" s="95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</row>
    <row r="123" spans="2:95" s="94" customFormat="1">
      <c r="B123" s="95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</row>
    <row r="124" spans="2:95" s="94" customFormat="1">
      <c r="B124" s="95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</row>
    <row r="125" spans="2:95" s="94" customFormat="1">
      <c r="B125" s="95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</row>
    <row r="126" spans="2:95" s="94" customFormat="1">
      <c r="B126" s="95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</row>
    <row r="127" spans="2:95" s="94" customFormat="1">
      <c r="B127" s="95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</row>
    <row r="128" spans="2:95" s="94" customFormat="1">
      <c r="B128" s="95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</row>
    <row r="129" spans="2:95" s="94" customFormat="1">
      <c r="B129" s="95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</row>
    <row r="130" spans="2:95" s="94" customFormat="1">
      <c r="B130" s="95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</row>
    <row r="131" spans="2:95" s="94" customFormat="1">
      <c r="B131" s="95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</row>
    <row r="132" spans="2:95" s="94" customFormat="1">
      <c r="B132" s="95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</row>
    <row r="133" spans="2:95" s="94" customFormat="1">
      <c r="B133" s="95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</row>
    <row r="134" spans="2:95" s="94" customFormat="1">
      <c r="B134" s="95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</row>
    <row r="135" spans="2:95" s="94" customFormat="1">
      <c r="B135" s="95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</row>
    <row r="136" spans="2:95" s="94" customFormat="1">
      <c r="B136" s="95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</row>
    <row r="137" spans="2:95" s="94" customFormat="1">
      <c r="B137" s="95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</row>
    <row r="138" spans="2:95" s="94" customFormat="1">
      <c r="B138" s="95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</row>
    <row r="139" spans="2:95" s="94" customFormat="1">
      <c r="B139" s="95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</row>
    <row r="140" spans="2:95" s="94" customFormat="1">
      <c r="B140" s="95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</row>
    <row r="141" spans="2:95" s="94" customFormat="1">
      <c r="B141" s="95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</row>
    <row r="142" spans="2:95" s="94" customFormat="1">
      <c r="B142" s="95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</row>
    <row r="143" spans="2:95" s="94" customFormat="1">
      <c r="B143" s="95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</row>
    <row r="144" spans="2:95" s="94" customFormat="1">
      <c r="B144" s="95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</row>
    <row r="145" spans="2:95" s="94" customFormat="1">
      <c r="B145" s="95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</row>
    <row r="146" spans="2:95" s="94" customFormat="1">
      <c r="B146" s="95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</row>
    <row r="147" spans="2:95" s="94" customFormat="1">
      <c r="B147" s="95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</row>
    <row r="148" spans="2:95" s="94" customFormat="1">
      <c r="B148" s="95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</row>
    <row r="149" spans="2:95" s="94" customFormat="1">
      <c r="B149" s="95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</row>
    <row r="150" spans="2:95" s="94" customFormat="1">
      <c r="B150" s="95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</row>
    <row r="151" spans="2:95" s="94" customFormat="1">
      <c r="B151" s="95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</row>
    <row r="152" spans="2:95" s="94" customFormat="1">
      <c r="B152" s="95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</row>
    <row r="153" spans="2:95" s="94" customFormat="1">
      <c r="B153" s="95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</row>
    <row r="154" spans="2:95" s="94" customFormat="1">
      <c r="B154" s="95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</row>
    <row r="155" spans="2:95" s="94" customFormat="1">
      <c r="B155" s="95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</row>
    <row r="156" spans="2:95" s="94" customFormat="1">
      <c r="B156" s="95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</row>
    <row r="157" spans="2:95" s="94" customFormat="1">
      <c r="B157" s="95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</row>
    <row r="158" spans="2:95" s="94" customFormat="1">
      <c r="B158" s="95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</row>
    <row r="159" spans="2:95" s="94" customFormat="1">
      <c r="B159" s="95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</row>
    <row r="160" spans="2:95" s="94" customFormat="1">
      <c r="B160" s="95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</row>
    <row r="161" spans="2:95" s="94" customFormat="1">
      <c r="B161" s="95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</row>
    <row r="162" spans="2:95" s="94" customFormat="1">
      <c r="B162" s="95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</row>
    <row r="163" spans="2:95" s="94" customFormat="1">
      <c r="B163" s="95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</row>
    <row r="164" spans="2:95" s="94" customFormat="1">
      <c r="B164" s="95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</row>
    <row r="165" spans="2:95" s="94" customFormat="1">
      <c r="B165" s="95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</row>
    <row r="166" spans="2:95" s="94" customFormat="1">
      <c r="B166" s="95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</row>
    <row r="167" spans="2:95" s="94" customFormat="1">
      <c r="B167" s="95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</row>
    <row r="168" spans="2:95" s="94" customFormat="1">
      <c r="B168" s="95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</row>
    <row r="169" spans="2:95" s="94" customFormat="1">
      <c r="B169" s="95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</row>
    <row r="170" spans="2:95" s="94" customFormat="1">
      <c r="B170" s="95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</row>
    <row r="171" spans="2:95" s="94" customFormat="1">
      <c r="B171" s="95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</row>
    <row r="172" spans="2:95" s="94" customFormat="1">
      <c r="B172" s="95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</row>
    <row r="173" spans="2:95" s="94" customFormat="1">
      <c r="B173" s="95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</row>
    <row r="174" spans="2:95" s="94" customFormat="1">
      <c r="B174" s="95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</row>
    <row r="175" spans="2:95" s="94" customFormat="1">
      <c r="B175" s="95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</row>
    <row r="176" spans="2:95" s="94" customFormat="1">
      <c r="B176" s="95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</row>
    <row r="177" spans="2:95" s="94" customFormat="1">
      <c r="B177" s="95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</row>
    <row r="178" spans="2:95" s="94" customFormat="1">
      <c r="B178" s="95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</row>
    <row r="179" spans="2:95" s="94" customFormat="1">
      <c r="B179" s="95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</row>
    <row r="180" spans="2:95" s="94" customFormat="1">
      <c r="B180" s="95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</row>
    <row r="181" spans="2:95" s="94" customFormat="1">
      <c r="B181" s="95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</row>
    <row r="182" spans="2:95" s="94" customFormat="1">
      <c r="B182" s="95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</row>
    <row r="183" spans="2:95" s="94" customFormat="1">
      <c r="B183" s="95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</row>
    <row r="184" spans="2:95" s="94" customFormat="1">
      <c r="B184" s="95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</row>
    <row r="185" spans="2:95" s="94" customFormat="1">
      <c r="B185" s="95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</row>
    <row r="186" spans="2:95" s="94" customFormat="1">
      <c r="B186" s="95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</row>
    <row r="187" spans="2:95" s="94" customFormat="1">
      <c r="B187" s="95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</row>
    <row r="188" spans="2:95" s="94" customFormat="1">
      <c r="B188" s="95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</row>
    <row r="189" spans="2:95" s="94" customFormat="1">
      <c r="B189" s="95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</row>
    <row r="190" spans="2:95" s="94" customFormat="1">
      <c r="B190" s="95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</row>
    <row r="191" spans="2:95" s="94" customFormat="1">
      <c r="B191" s="95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</row>
    <row r="192" spans="2:95" s="94" customFormat="1">
      <c r="B192" s="95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</row>
    <row r="193" spans="2:95" s="94" customFormat="1">
      <c r="B193" s="95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</row>
    <row r="194" spans="2:95" s="94" customFormat="1">
      <c r="B194" s="95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</row>
    <row r="195" spans="2:95" s="94" customFormat="1">
      <c r="B195" s="95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</row>
    <row r="196" spans="2:95" s="94" customFormat="1">
      <c r="B196" s="95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</row>
    <row r="197" spans="2:95" s="94" customFormat="1">
      <c r="B197" s="95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</row>
    <row r="198" spans="2:95" s="94" customFormat="1">
      <c r="B198" s="95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</row>
    <row r="199" spans="2:95" s="94" customFormat="1">
      <c r="B199" s="95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</row>
    <row r="200" spans="2:95" s="94" customFormat="1">
      <c r="B200" s="95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</row>
    <row r="201" spans="2:95" s="94" customFormat="1">
      <c r="B201" s="95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</row>
    <row r="202" spans="2:95" s="94" customFormat="1">
      <c r="B202" s="95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</row>
    <row r="203" spans="2:95" s="94" customFormat="1">
      <c r="B203" s="95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</row>
    <row r="204" spans="2:95" s="94" customFormat="1">
      <c r="B204" s="95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</row>
    <row r="205" spans="2:95" s="94" customFormat="1">
      <c r="B205" s="95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</row>
    <row r="206" spans="2:95" s="94" customFormat="1">
      <c r="B206" s="95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</row>
    <row r="207" spans="2:95" s="94" customFormat="1">
      <c r="B207" s="95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</row>
    <row r="208" spans="2:95" s="94" customFormat="1">
      <c r="B208" s="95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</row>
    <row r="209" spans="2:95" s="94" customFormat="1">
      <c r="B209" s="95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</row>
    <row r="210" spans="2:95" s="94" customFormat="1">
      <c r="B210" s="95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</row>
    <row r="211" spans="2:95" s="94" customFormat="1">
      <c r="B211" s="95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</row>
    <row r="212" spans="2:95" s="94" customFormat="1">
      <c r="B212" s="95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</row>
    <row r="213" spans="2:95" s="94" customFormat="1">
      <c r="B213" s="95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</row>
    <row r="214" spans="2:95" s="94" customFormat="1">
      <c r="B214" s="95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</row>
    <row r="215" spans="2:95" s="94" customFormat="1">
      <c r="B215" s="95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</row>
    <row r="216" spans="2:95" s="94" customFormat="1">
      <c r="B216" s="95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</row>
    <row r="217" spans="2:95" s="94" customFormat="1">
      <c r="B217" s="95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</row>
    <row r="218" spans="2:95" s="94" customFormat="1">
      <c r="B218" s="95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</row>
    <row r="219" spans="2:95" s="94" customFormat="1">
      <c r="B219" s="95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</row>
    <row r="220" spans="2:95" s="94" customFormat="1">
      <c r="B220" s="95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</row>
    <row r="221" spans="2:95" s="94" customFormat="1">
      <c r="B221" s="95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</row>
    <row r="222" spans="2:95" s="94" customFormat="1">
      <c r="B222" s="95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</row>
    <row r="223" spans="2:95" s="94" customFormat="1">
      <c r="B223" s="95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</row>
    <row r="224" spans="2:95" s="94" customFormat="1">
      <c r="B224" s="95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</row>
    <row r="225" spans="2:95" s="94" customFormat="1">
      <c r="B225" s="95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</row>
    <row r="226" spans="2:95" s="94" customFormat="1">
      <c r="B226" s="95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</row>
    <row r="227" spans="2:95" s="94" customFormat="1">
      <c r="B227" s="95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</row>
    <row r="228" spans="2:95" s="94" customFormat="1">
      <c r="B228" s="95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</row>
    <row r="229" spans="2:95" s="94" customFormat="1">
      <c r="B229" s="95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</row>
    <row r="230" spans="2:95" s="94" customFormat="1">
      <c r="B230" s="95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</row>
    <row r="231" spans="2:95" s="94" customFormat="1">
      <c r="B231" s="95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</row>
    <row r="232" spans="2:95" s="94" customFormat="1">
      <c r="B232" s="95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</row>
    <row r="233" spans="2:95" s="94" customFormat="1">
      <c r="B233" s="95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</row>
    <row r="234" spans="2:95" s="94" customFormat="1">
      <c r="B234" s="95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</row>
    <row r="235" spans="2:95" s="94" customFormat="1">
      <c r="B235" s="95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</row>
    <row r="236" spans="2:95" s="94" customFormat="1">
      <c r="B236" s="95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</row>
    <row r="237" spans="2:95" s="94" customFormat="1">
      <c r="B237" s="95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</row>
    <row r="238" spans="2:95" s="94" customFormat="1">
      <c r="B238" s="95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</row>
    <row r="239" spans="2:95" s="94" customFormat="1">
      <c r="B239" s="95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</row>
    <row r="240" spans="2:95" s="94" customFormat="1">
      <c r="B240" s="95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</row>
    <row r="241" spans="2:95" s="94" customFormat="1">
      <c r="B241" s="95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</row>
    <row r="242" spans="2:95" s="94" customFormat="1">
      <c r="B242" s="95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</row>
    <row r="243" spans="2:95" s="94" customFormat="1">
      <c r="B243" s="95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</row>
    <row r="244" spans="2:95" s="94" customFormat="1">
      <c r="B244" s="95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</row>
    <row r="245" spans="2:95" s="94" customFormat="1">
      <c r="B245" s="95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</row>
    <row r="246" spans="2:95" s="94" customFormat="1">
      <c r="B246" s="95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</row>
    <row r="247" spans="2:95" s="94" customFormat="1">
      <c r="B247" s="95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</row>
    <row r="248" spans="2:95" s="94" customFormat="1">
      <c r="B248" s="95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</row>
    <row r="249" spans="2:95" s="94" customFormat="1">
      <c r="B249" s="95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</row>
    <row r="250" spans="2:95" s="94" customFormat="1">
      <c r="B250" s="95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</row>
    <row r="251" spans="2:95" s="94" customFormat="1">
      <c r="B251" s="95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</row>
    <row r="252" spans="2:95" s="94" customFormat="1">
      <c r="B252" s="95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</row>
    <row r="253" spans="2:95" s="94" customFormat="1">
      <c r="B253" s="95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</row>
    <row r="254" spans="2:95" s="94" customFormat="1">
      <c r="B254" s="95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</row>
    <row r="255" spans="2:95" s="94" customFormat="1">
      <c r="B255" s="95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</row>
    <row r="256" spans="2:95" s="94" customFormat="1">
      <c r="B256" s="95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</row>
    <row r="257" spans="2:95" s="94" customFormat="1">
      <c r="B257" s="95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</row>
    <row r="258" spans="2:95" s="94" customFormat="1">
      <c r="B258" s="95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</row>
    <row r="259" spans="2:95" s="94" customFormat="1">
      <c r="B259" s="95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</row>
    <row r="260" spans="2:95" s="94" customFormat="1">
      <c r="B260" s="95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</row>
    <row r="261" spans="2:95" s="94" customFormat="1">
      <c r="B261" s="95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</row>
    <row r="262" spans="2:95" s="94" customFormat="1">
      <c r="B262" s="95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</row>
    <row r="263" spans="2:95" s="94" customFormat="1">
      <c r="B263" s="95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</row>
    <row r="264" spans="2:95" s="94" customFormat="1">
      <c r="B264" s="95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</row>
    <row r="265" spans="2:95" s="94" customFormat="1">
      <c r="B265" s="95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</row>
    <row r="266" spans="2:95" s="94" customFormat="1">
      <c r="B266" s="95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</row>
    <row r="267" spans="2:95" s="94" customFormat="1">
      <c r="B267" s="95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</row>
    <row r="268" spans="2:95" s="94" customFormat="1">
      <c r="B268" s="95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</row>
    <row r="269" spans="2:95" s="94" customFormat="1">
      <c r="B269" s="95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</row>
    <row r="270" spans="2:95" s="94" customFormat="1">
      <c r="B270" s="95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</row>
    <row r="271" spans="2:95" s="94" customFormat="1">
      <c r="B271" s="95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</row>
    <row r="272" spans="2:95" s="94" customFormat="1">
      <c r="B272" s="95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</row>
    <row r="273" spans="2:95" s="94" customFormat="1">
      <c r="B273" s="95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</row>
    <row r="274" spans="2:95" s="94" customFormat="1">
      <c r="B274" s="95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</row>
    <row r="275" spans="2:95" s="94" customFormat="1">
      <c r="B275" s="95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</row>
    <row r="276" spans="2:95" s="94" customFormat="1">
      <c r="B276" s="95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</row>
    <row r="277" spans="2:95" s="94" customFormat="1">
      <c r="B277" s="95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</row>
    <row r="278" spans="2:95" s="94" customFormat="1">
      <c r="B278" s="95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</row>
    <row r="279" spans="2:95" s="94" customFormat="1">
      <c r="B279" s="95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</row>
    <row r="280" spans="2:95" s="94" customFormat="1">
      <c r="B280" s="95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</row>
    <row r="281" spans="2:95" s="94" customFormat="1">
      <c r="B281" s="95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</row>
    <row r="282" spans="2:95" s="94" customFormat="1">
      <c r="B282" s="95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</row>
    <row r="283" spans="2:95" s="94" customFormat="1">
      <c r="B283" s="95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</row>
    <row r="284" spans="2:95" s="94" customFormat="1">
      <c r="B284" s="95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</row>
    <row r="285" spans="2:95" s="94" customFormat="1">
      <c r="B285" s="95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</row>
    <row r="286" spans="2:95" s="94" customFormat="1">
      <c r="B286" s="95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</row>
    <row r="287" spans="2:95" s="94" customFormat="1">
      <c r="B287" s="95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</row>
    <row r="288" spans="2:95" s="94" customFormat="1">
      <c r="B288" s="95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</row>
    <row r="289" spans="1:95" s="94" customFormat="1">
      <c r="B289" s="95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</row>
    <row r="290" spans="1:95" s="94" customFormat="1">
      <c r="B290" s="95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</row>
    <row r="291" spans="1:95" s="94" customFormat="1">
      <c r="B291" s="95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</row>
    <row r="292" spans="1:95" s="94" customFormat="1">
      <c r="B292" s="95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</row>
    <row r="293" spans="1:95" s="94" customFormat="1">
      <c r="B293" s="95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</row>
    <row r="294" spans="1:95" s="94" customFormat="1">
      <c r="B294" s="95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</row>
    <row r="295" spans="1:95" s="94" customFormat="1">
      <c r="B295" s="95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</row>
    <row r="296" spans="1:95" s="94" customFormat="1">
      <c r="B296" s="95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</row>
    <row r="297" spans="1:95" s="94" customFormat="1">
      <c r="B297" s="95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</row>
    <row r="298" spans="1:95" s="94" customFormat="1">
      <c r="B298" s="95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</row>
    <row r="299" spans="1:95" s="94" customFormat="1">
      <c r="B299" s="95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</row>
    <row r="300" spans="1:95" s="94" customFormat="1">
      <c r="B300" s="95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</row>
    <row r="301" spans="1:95" s="94" customFormat="1">
      <c r="B301" s="95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</row>
    <row r="302" spans="1:95" s="94" customFormat="1">
      <c r="B302" s="95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</row>
    <row r="303" spans="1:95" s="94" customFormat="1">
      <c r="B303" s="95"/>
      <c r="F303" s="29"/>
      <c r="G303" s="29"/>
      <c r="H303" s="7"/>
      <c r="I303" s="7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</row>
    <row r="304" spans="1:95">
      <c r="A304" s="94"/>
      <c r="B304" s="95"/>
      <c r="C304" s="94"/>
      <c r="D304" s="94"/>
      <c r="E304" s="94"/>
      <c r="F304" s="29"/>
    </row>
  </sheetData>
  <autoFilter ref="A20:F20"/>
  <dataConsolidate/>
  <mergeCells count="10">
    <mergeCell ref="A14:B14"/>
    <mergeCell ref="A15:B15"/>
    <mergeCell ref="A16:B16"/>
    <mergeCell ref="A17:B17"/>
    <mergeCell ref="A61:B61"/>
    <mergeCell ref="A13:B13"/>
    <mergeCell ref="A8:B8"/>
    <mergeCell ref="A9:B9"/>
    <mergeCell ref="A10:B10"/>
    <mergeCell ref="A11:B11"/>
  </mergeCells>
  <conditionalFormatting sqref="F14:F17">
    <cfRule type="iconSet" priority="2">
      <iconSet iconSet="3Symbols2" reverse="1">
        <cfvo type="percent" val="0"/>
        <cfvo type="num" val="0"/>
        <cfvo type="num" val="0" gte="0"/>
      </iconSet>
    </cfRule>
  </conditionalFormatting>
  <conditionalFormatting sqref="F61">
    <cfRule type="iconSet" priority="1">
      <iconSet iconSet="3Symbols2">
        <cfvo type="percent" val="0"/>
        <cfvo type="num" val="0"/>
        <cfvo type="num" val="0"/>
      </iconSet>
    </cfRule>
  </conditionalFormatting>
  <conditionalFormatting sqref="F6 F14:F17 F9:F11 F21:F60">
    <cfRule type="iconSet" priority="16">
      <iconSet iconSet="3Symbols2">
        <cfvo type="percent" val="0"/>
        <cfvo type="num" val="0"/>
        <cfvo type="num" val="0"/>
      </iconSet>
    </cfRule>
  </conditionalFormatting>
  <pageMargins left="0.7" right="0.7" top="0.75" bottom="0.75" header="0.3" footer="0.3"/>
  <pageSetup paperSize="9" orientation="portrait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CW304"/>
  <sheetViews>
    <sheetView workbookViewId="0">
      <pane ySplit="6" topLeftCell="A7" activePane="bottomLeft" state="frozen"/>
      <selection activeCell="F60" sqref="F60"/>
      <selection pane="bottomLeft" activeCell="A25" sqref="A25"/>
    </sheetView>
  </sheetViews>
  <sheetFormatPr defaultRowHeight="12.75"/>
  <cols>
    <col min="1" max="1" width="20.75" style="96" bestFit="1" customWidth="1"/>
    <col min="2" max="2" width="19.25" style="97" bestFit="1" customWidth="1"/>
    <col min="3" max="3" width="9.875" style="96" bestFit="1" customWidth="1"/>
    <col min="4" max="4" width="14.625" style="96" bestFit="1" customWidth="1"/>
    <col min="5" max="5" width="12.375" style="96" bestFit="1" customWidth="1"/>
    <col min="6" max="6" width="11" style="7" customWidth="1"/>
    <col min="7" max="7" width="9" style="7"/>
    <col min="8" max="8" width="20.75" style="7" customWidth="1"/>
    <col min="9" max="9" width="9" style="7" customWidth="1"/>
    <col min="10" max="46" width="9" style="7"/>
    <col min="47" max="95" width="9" style="1"/>
    <col min="96" max="16384" width="9" style="96"/>
  </cols>
  <sheetData>
    <row r="1" spans="1:101" s="59" customFormat="1">
      <c r="A1" s="64"/>
      <c r="B1" s="60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</row>
    <row r="2" spans="1:101" s="59" customFormat="1">
      <c r="B2" s="60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1" s="59" customFormat="1">
      <c r="B3" s="60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1" s="59" customFormat="1">
      <c r="B4" s="6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</row>
    <row r="5" spans="1:101" s="61" customFormat="1" ht="15.75">
      <c r="A5" s="23"/>
      <c r="B5" s="56"/>
      <c r="C5" s="24" t="s">
        <v>3</v>
      </c>
      <c r="D5" s="24" t="str">
        <f>CONCATENATE("Realizat ",'Setare fisier'!$B$6)</f>
        <v xml:space="preserve">Realizat </v>
      </c>
      <c r="E5" s="24" t="str">
        <f>CONCATENATE("Realizat ",'Setare fisier'!$C$6)</f>
        <v xml:space="preserve">Realizat </v>
      </c>
      <c r="F5" s="25" t="s">
        <v>4</v>
      </c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</row>
    <row r="6" spans="1:101" s="64" customFormat="1" ht="15.75">
      <c r="A6" s="105" t="s">
        <v>2</v>
      </c>
      <c r="B6" s="105" t="s">
        <v>107</v>
      </c>
      <c r="C6" s="62">
        <f>C11</f>
        <v>0</v>
      </c>
      <c r="D6" s="62">
        <f>D11</f>
        <v>0</v>
      </c>
      <c r="E6" s="62">
        <f>E11</f>
        <v>0</v>
      </c>
      <c r="F6" s="63">
        <f>F11</f>
        <v>0</v>
      </c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</row>
    <row r="7" spans="1:101" s="61" customFormat="1" ht="15">
      <c r="A7" s="65"/>
      <c r="B7" s="66"/>
      <c r="C7" s="67"/>
      <c r="D7" s="16"/>
      <c r="E7" s="16"/>
      <c r="F7" s="26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</row>
    <row r="8" spans="1:101" s="61" customFormat="1" ht="15.75">
      <c r="A8" s="213" t="s">
        <v>5</v>
      </c>
      <c r="B8" s="213"/>
      <c r="C8" s="68" t="s">
        <v>3</v>
      </c>
      <c r="D8" s="68" t="s">
        <v>93</v>
      </c>
      <c r="E8" s="68" t="s">
        <v>93</v>
      </c>
      <c r="F8" s="69" t="s">
        <v>4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</row>
    <row r="9" spans="1:101" s="61" customFormat="1" ht="15">
      <c r="A9" s="190" t="s">
        <v>6</v>
      </c>
      <c r="B9" s="190"/>
      <c r="C9" s="70">
        <f>C17</f>
        <v>0</v>
      </c>
      <c r="D9" s="70">
        <f>D17</f>
        <v>0</v>
      </c>
      <c r="E9" s="70">
        <f>E17</f>
        <v>0</v>
      </c>
      <c r="F9" s="71">
        <f>C9-D9-E9</f>
        <v>0</v>
      </c>
      <c r="G9" s="174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</row>
    <row r="10" spans="1:101" s="61" customFormat="1" ht="15">
      <c r="A10" s="190" t="s">
        <v>7</v>
      </c>
      <c r="B10" s="190"/>
      <c r="C10" s="70">
        <f>C61</f>
        <v>0</v>
      </c>
      <c r="D10" s="70">
        <f>D61</f>
        <v>0</v>
      </c>
      <c r="E10" s="70">
        <f>E61</f>
        <v>0</v>
      </c>
      <c r="F10" s="71">
        <f>C10-D10-E10</f>
        <v>0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</row>
    <row r="11" spans="1:101" s="61" customFormat="1" ht="15">
      <c r="A11" s="190" t="s">
        <v>8</v>
      </c>
      <c r="B11" s="190"/>
      <c r="C11" s="72">
        <f>C9-C10</f>
        <v>0</v>
      </c>
      <c r="D11" s="72">
        <f>D9-D10</f>
        <v>0</v>
      </c>
      <c r="E11" s="72">
        <f>E9-E10</f>
        <v>0</v>
      </c>
      <c r="F11" s="73">
        <f>F9-F10</f>
        <v>0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</row>
    <row r="12" spans="1:101" s="61" customFormat="1" ht="18.75">
      <c r="A12" s="65"/>
      <c r="B12" s="57"/>
      <c r="C12" s="19"/>
      <c r="D12" s="16"/>
      <c r="E12" s="16"/>
      <c r="F12" s="26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</row>
    <row r="13" spans="1:101" s="61" customFormat="1" ht="15.75">
      <c r="A13" s="212" t="s">
        <v>9</v>
      </c>
      <c r="B13" s="212"/>
      <c r="C13" s="74" t="s">
        <v>3</v>
      </c>
      <c r="D13" s="74" t="s">
        <v>93</v>
      </c>
      <c r="E13" s="74" t="s">
        <v>93</v>
      </c>
      <c r="F13" s="75" t="s">
        <v>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</row>
    <row r="14" spans="1:101" s="61" customFormat="1" ht="15">
      <c r="A14" s="190" t="s">
        <v>13</v>
      </c>
      <c r="B14" s="191"/>
      <c r="C14" s="106">
        <f>HLOOKUP($B$6,'Setare fisier'!$A$8:$N$11,MATCH(A14,'Setare fisier'!$A$8:$A$11,0),0)</f>
        <v>0</v>
      </c>
      <c r="D14" s="76"/>
      <c r="E14" s="76"/>
      <c r="F14" s="77">
        <f>C14-D14-E14</f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</row>
    <row r="15" spans="1:101" s="61" customFormat="1" ht="15">
      <c r="A15" s="190" t="s">
        <v>14</v>
      </c>
      <c r="B15" s="191"/>
      <c r="C15" s="106">
        <f>HLOOKUP($B$6,'Setare fisier'!$A$8:$N$11,MATCH(A15,'Setare fisier'!$A$8:$A$11,0),0)</f>
        <v>0</v>
      </c>
      <c r="D15" s="76"/>
      <c r="E15" s="76"/>
      <c r="F15" s="77">
        <f>C15-D15-E15</f>
        <v>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</row>
    <row r="16" spans="1:101" s="61" customFormat="1" ht="15">
      <c r="A16" s="190" t="s">
        <v>15</v>
      </c>
      <c r="B16" s="191"/>
      <c r="C16" s="106">
        <f>HLOOKUP($B$6,'Setare fisier'!$A$8:$N$11,MATCH(A16,'Setare fisier'!$A$8:$A$11,0),0)</f>
        <v>0</v>
      </c>
      <c r="D16" s="76"/>
      <c r="E16" s="76"/>
      <c r="F16" s="77">
        <f>C16-D16-E16</f>
        <v>0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</row>
    <row r="17" spans="1:101" s="61" customFormat="1" ht="15.75">
      <c r="A17" s="214"/>
      <c r="B17" s="214"/>
      <c r="C17" s="78">
        <f>SUM(C14:C16)</f>
        <v>0</v>
      </c>
      <c r="D17" s="78">
        <f>SUM(D14:D16)</f>
        <v>0</v>
      </c>
      <c r="E17" s="78">
        <f>SUM(E14:E16)</f>
        <v>0</v>
      </c>
      <c r="F17" s="79">
        <f>SUM(F14:F16)</f>
        <v>0</v>
      </c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</row>
    <row r="18" spans="1:101" s="61" customFormat="1" ht="18.75">
      <c r="A18" s="18"/>
      <c r="B18" s="58"/>
      <c r="C18" s="16"/>
      <c r="D18" s="17"/>
      <c r="E18" s="20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</row>
    <row r="19" spans="1:101" s="61" customFormat="1" ht="15.75">
      <c r="A19" s="80" t="s">
        <v>10</v>
      </c>
      <c r="B19" s="81"/>
      <c r="C19" s="80"/>
      <c r="D19" s="80"/>
      <c r="E19" s="82"/>
      <c r="F19" s="82"/>
      <c r="G19" s="83"/>
      <c r="H19" s="80" t="s">
        <v>46</v>
      </c>
      <c r="I19" s="80"/>
      <c r="J19" s="83"/>
      <c r="K19" s="83"/>
      <c r="L19" s="83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</row>
    <row r="20" spans="1:101" s="64" customFormat="1" ht="15" customHeight="1">
      <c r="A20" s="84" t="s">
        <v>62</v>
      </c>
      <c r="B20" s="85" t="s">
        <v>63</v>
      </c>
      <c r="C20" s="86" t="s">
        <v>3</v>
      </c>
      <c r="D20" s="24" t="str">
        <f>CONCATENATE("Realizat ",'Setare fisier'!$B$6)</f>
        <v xml:space="preserve">Realizat </v>
      </c>
      <c r="E20" s="24" t="str">
        <f>CONCATENATE("Realizat ",'Setare fisier'!$C$6)</f>
        <v xml:space="preserve">Realizat </v>
      </c>
      <c r="F20" s="86" t="s">
        <v>4</v>
      </c>
      <c r="G20" s="15"/>
      <c r="H20" s="87" t="s">
        <v>62</v>
      </c>
      <c r="I20" s="87" t="s">
        <v>0</v>
      </c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</row>
    <row r="21" spans="1:101" s="61" customFormat="1" ht="15">
      <c r="A21" s="100" t="s">
        <v>11</v>
      </c>
      <c r="B21" s="88" t="s">
        <v>139</v>
      </c>
      <c r="C21" s="89">
        <f>SUMPRODUCT(('Setare fisier'!$C$16:$N$16=$B$6)*('Setare fisier'!$A$18:$A$56=A21)*('Setare fisier'!$B$18:$B$56=B21)*('Setare fisier'!$C$18:$N$56))</f>
        <v>0</v>
      </c>
      <c r="D21" s="89"/>
      <c r="E21" s="89"/>
      <c r="F21" s="30">
        <f t="shared" ref="F21:F32" si="0">C21-D21-E21</f>
        <v>0</v>
      </c>
      <c r="G21" s="15"/>
      <c r="H21" s="173" t="s">
        <v>11</v>
      </c>
      <c r="I21" s="32">
        <f t="shared" ref="I21:I30" si="1">SUMIF(A:A,H23,D:D)+SUMIF(A:A,H23,E:E)</f>
        <v>0</v>
      </c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</row>
    <row r="22" spans="1:101" s="61" customFormat="1" ht="15">
      <c r="A22" s="100" t="s">
        <v>11</v>
      </c>
      <c r="B22" s="88" t="s">
        <v>12</v>
      </c>
      <c r="C22" s="89">
        <f>SUMPRODUCT(('Setare fisier'!$C$16:$N$16=$B$6)*('Setare fisier'!$A$18:$A$56=A22)*('Setare fisier'!$B$18:$B$56=B22)*('Setare fisier'!$C$18:$N$56))</f>
        <v>0</v>
      </c>
      <c r="D22" s="89"/>
      <c r="E22" s="89"/>
      <c r="F22" s="30">
        <f t="shared" si="0"/>
        <v>0</v>
      </c>
      <c r="G22" s="15"/>
      <c r="H22" s="173" t="s">
        <v>97</v>
      </c>
      <c r="I22" s="32">
        <f t="shared" si="1"/>
        <v>0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</row>
    <row r="23" spans="1:101" s="61" customFormat="1" ht="15">
      <c r="A23" s="100" t="s">
        <v>11</v>
      </c>
      <c r="B23" s="88" t="s">
        <v>16</v>
      </c>
      <c r="C23" s="89">
        <f>SUMPRODUCT(('Setare fisier'!$C$16:$N$16=$B$6)*('Setare fisier'!$A$18:$A$56=A23)*('Setare fisier'!$B$18:$B$56=B23)*('Setare fisier'!$C$18:$N$56))</f>
        <v>0</v>
      </c>
      <c r="D23" s="89"/>
      <c r="E23" s="89"/>
      <c r="F23" s="30">
        <f t="shared" si="0"/>
        <v>0</v>
      </c>
      <c r="G23" s="15"/>
      <c r="H23" s="172" t="s">
        <v>61</v>
      </c>
      <c r="I23" s="32">
        <f t="shared" si="1"/>
        <v>0</v>
      </c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</row>
    <row r="24" spans="1:101" s="61" customFormat="1" ht="15">
      <c r="A24" s="100" t="s">
        <v>11</v>
      </c>
      <c r="B24" s="88" t="s">
        <v>17</v>
      </c>
      <c r="C24" s="89">
        <f>SUMPRODUCT(('Setare fisier'!$C$16:$N$16=$B$6)*('Setare fisier'!$A$18:$A$56=A24)*('Setare fisier'!$B$18:$B$56=B24)*('Setare fisier'!$C$18:$N$56))</f>
        <v>0</v>
      </c>
      <c r="D24" s="89"/>
      <c r="E24" s="89"/>
      <c r="F24" s="30">
        <f t="shared" si="0"/>
        <v>0</v>
      </c>
      <c r="G24" s="15"/>
      <c r="H24" s="172" t="s">
        <v>23</v>
      </c>
      <c r="I24" s="32">
        <f t="shared" si="1"/>
        <v>0</v>
      </c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</row>
    <row r="25" spans="1:101" s="61" customFormat="1" ht="30">
      <c r="A25" s="100" t="s">
        <v>11</v>
      </c>
      <c r="B25" s="88" t="s">
        <v>18</v>
      </c>
      <c r="C25" s="89">
        <f>SUMPRODUCT(('Setare fisier'!$C$16:$N$16=$B$6)*('Setare fisier'!$A$18:$A$56=A25)*('Setare fisier'!$B$18:$B$56=B25)*('Setare fisier'!$C$18:$N$56))</f>
        <v>0</v>
      </c>
      <c r="D25" s="89"/>
      <c r="E25" s="89"/>
      <c r="F25" s="30">
        <f t="shared" si="0"/>
        <v>0</v>
      </c>
      <c r="G25" s="15"/>
      <c r="H25" s="172" t="s">
        <v>42</v>
      </c>
      <c r="I25" s="32">
        <f t="shared" si="1"/>
        <v>0</v>
      </c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</row>
    <row r="26" spans="1:101" s="61" customFormat="1" ht="15">
      <c r="A26" s="100" t="s">
        <v>11</v>
      </c>
      <c r="B26" s="88" t="s">
        <v>19</v>
      </c>
      <c r="C26" s="89">
        <f>SUMPRODUCT(('Setare fisier'!$C$16:$N$16=$B$6)*('Setare fisier'!$A$18:$A$56=A26)*('Setare fisier'!$B$18:$B$56=B26)*('Setare fisier'!$C$18:$N$56))</f>
        <v>0</v>
      </c>
      <c r="D26" s="89"/>
      <c r="E26" s="89"/>
      <c r="F26" s="30">
        <f t="shared" si="0"/>
        <v>0</v>
      </c>
      <c r="G26" s="15"/>
      <c r="H26" s="172" t="s">
        <v>31</v>
      </c>
      <c r="I26" s="32">
        <f t="shared" si="1"/>
        <v>0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</row>
    <row r="27" spans="1:101" s="61" customFormat="1" ht="15">
      <c r="A27" s="100" t="s">
        <v>11</v>
      </c>
      <c r="B27" s="88" t="s">
        <v>20</v>
      </c>
      <c r="C27" s="89">
        <f>SUMPRODUCT(('Setare fisier'!$C$16:$N$16=$B$6)*('Setare fisier'!$A$18:$A$56=A27)*('Setare fisier'!$B$18:$B$56=B27)*('Setare fisier'!$C$18:$N$56))</f>
        <v>0</v>
      </c>
      <c r="D27" s="89"/>
      <c r="E27" s="89"/>
      <c r="F27" s="30">
        <f t="shared" si="0"/>
        <v>0</v>
      </c>
      <c r="G27" s="15"/>
      <c r="H27" s="172" t="s">
        <v>43</v>
      </c>
      <c r="I27" s="32">
        <f t="shared" si="1"/>
        <v>0</v>
      </c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</row>
    <row r="28" spans="1:101" s="61" customFormat="1" ht="15">
      <c r="A28" s="100" t="s">
        <v>11</v>
      </c>
      <c r="B28" s="88" t="s">
        <v>39</v>
      </c>
      <c r="C28" s="89">
        <f>SUMPRODUCT(('Setare fisier'!$C$16:$N$16=$B$6)*('Setare fisier'!$A$18:$A$56=A28)*('Setare fisier'!$B$18:$B$56=B28)*('Setare fisier'!$C$18:$N$56))</f>
        <v>0</v>
      </c>
      <c r="D28" s="89"/>
      <c r="E28" s="89"/>
      <c r="F28" s="30">
        <f t="shared" si="0"/>
        <v>0</v>
      </c>
      <c r="G28" s="15"/>
      <c r="H28" s="172" t="s">
        <v>35</v>
      </c>
      <c r="I28" s="32">
        <f t="shared" si="1"/>
        <v>0</v>
      </c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</row>
    <row r="29" spans="1:101" s="61" customFormat="1" ht="15">
      <c r="A29" s="100" t="s">
        <v>11</v>
      </c>
      <c r="B29" s="88" t="s">
        <v>21</v>
      </c>
      <c r="C29" s="89">
        <f>SUMPRODUCT(('Setare fisier'!$C$16:$N$16=$B$6)*('Setare fisier'!$A$18:$A$56=A29)*('Setare fisier'!$B$18:$B$56=B29)*('Setare fisier'!$C$18:$N$56))</f>
        <v>0</v>
      </c>
      <c r="D29" s="89"/>
      <c r="E29" s="89"/>
      <c r="F29" s="30">
        <f t="shared" si="0"/>
        <v>0</v>
      </c>
      <c r="G29" s="15"/>
      <c r="H29" s="172" t="s">
        <v>64</v>
      </c>
      <c r="I29" s="32">
        <f t="shared" si="1"/>
        <v>0</v>
      </c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</row>
    <row r="30" spans="1:101" s="61" customFormat="1" ht="30">
      <c r="A30" s="98" t="s">
        <v>97</v>
      </c>
      <c r="B30" s="88" t="s">
        <v>98</v>
      </c>
      <c r="C30" s="89">
        <f>SUMPRODUCT(('Setare fisier'!$C$16:$N$16=$B$6)*('Setare fisier'!$A$18:$A$56=A30)*('Setare fisier'!$B$18:$B$56=B30)*('Setare fisier'!$C$18:$N$56))</f>
        <v>0</v>
      </c>
      <c r="D30" s="89"/>
      <c r="E30" s="89"/>
      <c r="F30" s="30">
        <f t="shared" si="0"/>
        <v>0</v>
      </c>
      <c r="G30" s="15"/>
      <c r="H30" s="172" t="s">
        <v>45</v>
      </c>
      <c r="I30" s="32">
        <f t="shared" si="1"/>
        <v>0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</row>
    <row r="31" spans="1:101" s="61" customFormat="1" ht="15" customHeight="1">
      <c r="A31" s="98" t="s">
        <v>97</v>
      </c>
      <c r="B31" s="88" t="s">
        <v>99</v>
      </c>
      <c r="C31" s="89">
        <f>SUMPRODUCT(('Setare fisier'!$C$16:$N$16=$B$6)*('Setare fisier'!$A$18:$A$56=A31)*('Setare fisier'!$B$18:$B$56=B31)*('Setare fisier'!$C$18:$N$56))</f>
        <v>0</v>
      </c>
      <c r="D31" s="89"/>
      <c r="E31" s="89"/>
      <c r="F31" s="30">
        <f t="shared" si="0"/>
        <v>0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</row>
    <row r="32" spans="1:101" s="61" customFormat="1" ht="30">
      <c r="A32" s="99" t="s">
        <v>61</v>
      </c>
      <c r="B32" s="88" t="s">
        <v>94</v>
      </c>
      <c r="C32" s="89">
        <f>SUMPRODUCT(('Setare fisier'!$C$16:$N$16=$B$6)*('Setare fisier'!$A$18:$A$56=A32)*('Setare fisier'!$B$18:$B$56=B32)*('Setare fisier'!$C$18:$N$56))</f>
        <v>0</v>
      </c>
      <c r="D32" s="89"/>
      <c r="E32" s="89"/>
      <c r="F32" s="30">
        <f t="shared" si="0"/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</row>
    <row r="33" spans="1:101" s="61" customFormat="1" ht="15">
      <c r="A33" s="99" t="s">
        <v>61</v>
      </c>
      <c r="B33" s="88" t="s">
        <v>22</v>
      </c>
      <c r="C33" s="89">
        <f>SUMPRODUCT(('Setare fisier'!$C$16:$N$16=$B$6)*('Setare fisier'!$A$18:$A$56=A33)*('Setare fisier'!$B$18:$B$56=B33)*('Setare fisier'!$C$18:$N$56))</f>
        <v>0</v>
      </c>
      <c r="D33" s="89"/>
      <c r="E33" s="89"/>
      <c r="F33" s="30">
        <f>C33-D33-E33</f>
        <v>0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</row>
    <row r="34" spans="1:101" s="61" customFormat="1" ht="15">
      <c r="A34" s="99" t="s">
        <v>61</v>
      </c>
      <c r="B34" s="88" t="s">
        <v>38</v>
      </c>
      <c r="C34" s="89">
        <f>SUMPRODUCT(('Setare fisier'!$C$16:$N$16=$B$6)*('Setare fisier'!$A$18:$A$56=A34)*('Setare fisier'!$B$18:$B$56=B34)*('Setare fisier'!$C$18:$N$56))</f>
        <v>0</v>
      </c>
      <c r="D34" s="89"/>
      <c r="E34" s="89"/>
      <c r="F34" s="30">
        <f>C34-D34-E34</f>
        <v>0</v>
      </c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</row>
    <row r="35" spans="1:101" s="61" customFormat="1" ht="15">
      <c r="A35" s="99" t="s">
        <v>61</v>
      </c>
      <c r="B35" s="88" t="s">
        <v>21</v>
      </c>
      <c r="C35" s="89">
        <f>SUMPRODUCT(('Setare fisier'!$C$16:$N$16=$B$6)*('Setare fisier'!$A$18:$A$56=A35)*('Setare fisier'!$B$18:$B$56=B35)*('Setare fisier'!$C$18:$N$56))</f>
        <v>0</v>
      </c>
      <c r="D35" s="89"/>
      <c r="E35" s="89"/>
      <c r="F35" s="30">
        <f>C35-D35-E35</f>
        <v>0</v>
      </c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</row>
    <row r="36" spans="1:101" s="61" customFormat="1" ht="15">
      <c r="A36" s="100" t="s">
        <v>23</v>
      </c>
      <c r="B36" s="88" t="s">
        <v>24</v>
      </c>
      <c r="C36" s="89">
        <f>SUMPRODUCT(('Setare fisier'!$C$16:$N$16=$B$6)*('Setare fisier'!$A$18:$A$56=A36)*('Setare fisier'!$B$18:$B$56=B36)*('Setare fisier'!$C$18:$N$56))</f>
        <v>0</v>
      </c>
      <c r="D36" s="89"/>
      <c r="E36" s="89"/>
      <c r="F36" s="30">
        <f>C36-D36-E36</f>
        <v>0</v>
      </c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</row>
    <row r="37" spans="1:101" s="61" customFormat="1" ht="15">
      <c r="A37" s="100" t="s">
        <v>23</v>
      </c>
      <c r="B37" s="88" t="s">
        <v>95</v>
      </c>
      <c r="C37" s="89">
        <f>SUMPRODUCT(('Setare fisier'!$C$16:$N$16=$B$6)*('Setare fisier'!$A$18:$A$56=A37)*('Setare fisier'!$B$18:$B$56=B37)*('Setare fisier'!$C$18:$N$56))</f>
        <v>0</v>
      </c>
      <c r="D37" s="89"/>
      <c r="E37" s="89"/>
      <c r="F37" s="30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</row>
    <row r="38" spans="1:101" s="61" customFormat="1" ht="15">
      <c r="A38" s="100" t="s">
        <v>23</v>
      </c>
      <c r="B38" s="88" t="s">
        <v>25</v>
      </c>
      <c r="C38" s="89">
        <f>SUMPRODUCT(('Setare fisier'!$C$16:$N$16=$B$6)*('Setare fisier'!$A$18:$A$56=A38)*('Setare fisier'!$B$18:$B$56=B38)*('Setare fisier'!$C$18:$N$56))</f>
        <v>0</v>
      </c>
      <c r="D38" s="89"/>
      <c r="E38" s="89"/>
      <c r="F38" s="30">
        <f t="shared" ref="F38:F60" si="2">C38-D38-E38</f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</row>
    <row r="39" spans="1:101" s="61" customFormat="1" ht="15">
      <c r="A39" s="100" t="s">
        <v>23</v>
      </c>
      <c r="B39" s="88" t="s">
        <v>26</v>
      </c>
      <c r="C39" s="89">
        <f>SUMPRODUCT(('Setare fisier'!$C$16:$N$16=$B$6)*('Setare fisier'!$A$18:$A$56=A39)*('Setare fisier'!$B$18:$B$56=B39)*('Setare fisier'!$C$18:$N$56))</f>
        <v>0</v>
      </c>
      <c r="D39" s="89"/>
      <c r="E39" s="89"/>
      <c r="F39" s="30">
        <f t="shared" si="2"/>
        <v>0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</row>
    <row r="40" spans="1:101" s="61" customFormat="1" ht="15">
      <c r="A40" s="100" t="s">
        <v>23</v>
      </c>
      <c r="B40" s="88" t="s">
        <v>27</v>
      </c>
      <c r="C40" s="89">
        <f>SUMPRODUCT(('Setare fisier'!$C$16:$N$16=$B$6)*('Setare fisier'!$A$18:$A$56=A40)*('Setare fisier'!$B$18:$B$56=B40)*('Setare fisier'!$C$18:$N$56))</f>
        <v>0</v>
      </c>
      <c r="D40" s="89"/>
      <c r="E40" s="89"/>
      <c r="F40" s="30">
        <f t="shared" si="2"/>
        <v>0</v>
      </c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</row>
    <row r="41" spans="1:101" s="61" customFormat="1" ht="15">
      <c r="A41" s="101" t="s">
        <v>42</v>
      </c>
      <c r="B41" s="88" t="s">
        <v>28</v>
      </c>
      <c r="C41" s="89">
        <f>SUMPRODUCT(('Setare fisier'!$C$16:$N$16=$B$6)*('Setare fisier'!$A$18:$A$56=A41)*('Setare fisier'!$B$18:$B$56=B41)*('Setare fisier'!$C$18:$N$56))</f>
        <v>0</v>
      </c>
      <c r="D41" s="89"/>
      <c r="E41" s="89"/>
      <c r="F41" s="30">
        <f t="shared" si="2"/>
        <v>0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</row>
    <row r="42" spans="1:101" s="61" customFormat="1" ht="15">
      <c r="A42" s="101" t="s">
        <v>42</v>
      </c>
      <c r="B42" s="88" t="s">
        <v>29</v>
      </c>
      <c r="C42" s="89">
        <f>SUMPRODUCT(('Setare fisier'!$C$16:$N$16=$B$6)*('Setare fisier'!$A$18:$A$56=A42)*('Setare fisier'!$B$18:$B$56=B42)*('Setare fisier'!$C$18:$N$56))</f>
        <v>0</v>
      </c>
      <c r="D42" s="89"/>
      <c r="E42" s="89"/>
      <c r="F42" s="30">
        <f t="shared" si="2"/>
        <v>0</v>
      </c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</row>
    <row r="43" spans="1:101" s="61" customFormat="1" ht="15">
      <c r="A43" s="101" t="s">
        <v>42</v>
      </c>
      <c r="B43" s="88" t="s">
        <v>30</v>
      </c>
      <c r="C43" s="89">
        <f>SUMPRODUCT(('Setare fisier'!$C$16:$N$16=$B$6)*('Setare fisier'!$A$18:$A$56=A43)*('Setare fisier'!$B$18:$B$56=B43)*('Setare fisier'!$C$18:$N$56))</f>
        <v>0</v>
      </c>
      <c r="D43" s="89"/>
      <c r="E43" s="89"/>
      <c r="F43" s="30">
        <f t="shared" si="2"/>
        <v>0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</row>
    <row r="44" spans="1:101" s="61" customFormat="1" ht="15">
      <c r="A44" s="99" t="s">
        <v>31</v>
      </c>
      <c r="B44" s="88" t="s">
        <v>1</v>
      </c>
      <c r="C44" s="89">
        <f>SUMPRODUCT(('Setare fisier'!$C$16:$N$16=$B$6)*('Setare fisier'!$A$18:$A$56=A44)*('Setare fisier'!$B$18:$B$56=B44)*('Setare fisier'!$C$18:$N$56))</f>
        <v>0</v>
      </c>
      <c r="D44" s="89"/>
      <c r="E44" s="89"/>
      <c r="F44" s="30">
        <f t="shared" si="2"/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</row>
    <row r="45" spans="1:101" s="61" customFormat="1" ht="15">
      <c r="A45" s="99" t="s">
        <v>31</v>
      </c>
      <c r="B45" s="88" t="s">
        <v>32</v>
      </c>
      <c r="C45" s="89">
        <f>SUMPRODUCT(('Setare fisier'!$C$16:$N$16=$B$6)*('Setare fisier'!$A$18:$A$56=A45)*('Setare fisier'!$B$18:$B$56=B45)*('Setare fisier'!$C$18:$N$56))</f>
        <v>0</v>
      </c>
      <c r="D45" s="89"/>
      <c r="E45" s="89"/>
      <c r="F45" s="30">
        <f t="shared" si="2"/>
        <v>0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</row>
    <row r="46" spans="1:101" s="61" customFormat="1" ht="15">
      <c r="A46" s="99" t="s">
        <v>31</v>
      </c>
      <c r="B46" s="88" t="s">
        <v>33</v>
      </c>
      <c r="C46" s="89">
        <f>SUMPRODUCT(('Setare fisier'!$C$16:$N$16=$B$6)*('Setare fisier'!$A$18:$A$56=A46)*('Setare fisier'!$B$18:$B$56=B46)*('Setare fisier'!$C$18:$N$56))</f>
        <v>0</v>
      </c>
      <c r="D46" s="89"/>
      <c r="E46" s="89"/>
      <c r="F46" s="30">
        <f t="shared" si="2"/>
        <v>0</v>
      </c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</row>
    <row r="47" spans="1:101" s="61" customFormat="1" ht="15">
      <c r="A47" s="99" t="s">
        <v>31</v>
      </c>
      <c r="B47" s="88" t="s">
        <v>34</v>
      </c>
      <c r="C47" s="89">
        <f>SUMPRODUCT(('Setare fisier'!$C$16:$N$16=$B$6)*('Setare fisier'!$A$18:$A$56=A47)*('Setare fisier'!$B$18:$B$56=B47)*('Setare fisier'!$C$18:$N$56))</f>
        <v>0</v>
      </c>
      <c r="D47" s="89"/>
      <c r="E47" s="89"/>
      <c r="F47" s="30">
        <f t="shared" si="2"/>
        <v>0</v>
      </c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</row>
    <row r="48" spans="1:101" s="61" customFormat="1" ht="15">
      <c r="A48" s="99" t="s">
        <v>31</v>
      </c>
      <c r="B48" s="88" t="s">
        <v>21</v>
      </c>
      <c r="C48" s="89">
        <f>SUMPRODUCT(('Setare fisier'!$C$16:$N$16=$B$6)*('Setare fisier'!$A$18:$A$56=A48)*('Setare fisier'!$B$18:$B$56=B48)*('Setare fisier'!$C$18:$N$56))</f>
        <v>0</v>
      </c>
      <c r="D48" s="89"/>
      <c r="E48" s="89"/>
      <c r="F48" s="30">
        <f t="shared" si="2"/>
        <v>0</v>
      </c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</row>
    <row r="49" spans="1:101" s="61" customFormat="1" ht="15">
      <c r="A49" s="100" t="s">
        <v>43</v>
      </c>
      <c r="B49" s="90" t="s">
        <v>1</v>
      </c>
      <c r="C49" s="89">
        <f>SUMPRODUCT(('Setare fisier'!$C$16:$N$16=$B$6)*('Setare fisier'!$A$18:$A$56=A49)*('Setare fisier'!$B$18:$B$56=B49)*('Setare fisier'!$C$18:$N$56))</f>
        <v>0</v>
      </c>
      <c r="D49" s="89"/>
      <c r="E49" s="89"/>
      <c r="F49" s="30">
        <f t="shared" si="2"/>
        <v>0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</row>
    <row r="50" spans="1:101" s="61" customFormat="1" ht="15">
      <c r="A50" s="100" t="s">
        <v>43</v>
      </c>
      <c r="B50" s="90" t="s">
        <v>33</v>
      </c>
      <c r="C50" s="89">
        <f>SUMPRODUCT(('Setare fisier'!$C$16:$N$16=$B$6)*('Setare fisier'!$A$18:$A$56=A50)*('Setare fisier'!$B$18:$B$56=B50)*('Setare fisier'!$C$18:$N$56))</f>
        <v>0</v>
      </c>
      <c r="D50" s="89"/>
      <c r="E50" s="89"/>
      <c r="F50" s="30">
        <f t="shared" si="2"/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</row>
    <row r="51" spans="1:101" s="61" customFormat="1" ht="15">
      <c r="A51" s="100" t="s">
        <v>43</v>
      </c>
      <c r="B51" s="90" t="s">
        <v>44</v>
      </c>
      <c r="C51" s="89">
        <f>SUMPRODUCT(('Setare fisier'!$C$16:$N$16=$B$6)*('Setare fisier'!$A$18:$A$56=A51)*('Setare fisier'!$B$18:$B$56=B51)*('Setare fisier'!$C$18:$N$56))</f>
        <v>0</v>
      </c>
      <c r="D51" s="89"/>
      <c r="E51" s="89"/>
      <c r="F51" s="30">
        <f t="shared" si="2"/>
        <v>0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</row>
    <row r="52" spans="1:101" s="61" customFormat="1" ht="15">
      <c r="A52" s="100" t="s">
        <v>43</v>
      </c>
      <c r="B52" s="90" t="s">
        <v>21</v>
      </c>
      <c r="C52" s="89">
        <f>SUMPRODUCT(('Setare fisier'!$C$16:$N$16=$B$6)*('Setare fisier'!$A$18:$A$56=A52)*('Setare fisier'!$B$18:$B$56=B52)*('Setare fisier'!$C$18:$N$56))</f>
        <v>0</v>
      </c>
      <c r="D52" s="89"/>
      <c r="E52" s="89"/>
      <c r="F52" s="30">
        <f t="shared" si="2"/>
        <v>0</v>
      </c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</row>
    <row r="53" spans="1:101" s="61" customFormat="1" ht="15">
      <c r="A53" s="98" t="s">
        <v>35</v>
      </c>
      <c r="B53" s="88" t="s">
        <v>36</v>
      </c>
      <c r="C53" s="89">
        <f>SUMPRODUCT(('Setare fisier'!$C$16:$N$16=$B$6)*('Setare fisier'!$A$18:$A$56=A53)*('Setare fisier'!$B$18:$B$56=B53)*('Setare fisier'!$C$18:$N$56))</f>
        <v>0</v>
      </c>
      <c r="D53" s="89"/>
      <c r="E53" s="89"/>
      <c r="F53" s="30">
        <f t="shared" si="2"/>
        <v>0</v>
      </c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</row>
    <row r="54" spans="1:101" s="61" customFormat="1" ht="15">
      <c r="A54" s="98" t="s">
        <v>35</v>
      </c>
      <c r="B54" s="88" t="s">
        <v>37</v>
      </c>
      <c r="C54" s="89">
        <f>SUMPRODUCT(('Setare fisier'!$C$16:$N$16=$B$6)*('Setare fisier'!$A$18:$A$56=A54)*('Setare fisier'!$B$18:$B$56=B54)*('Setare fisier'!$C$18:$N$56))</f>
        <v>0</v>
      </c>
      <c r="D54" s="89"/>
      <c r="E54" s="89"/>
      <c r="F54" s="30">
        <f t="shared" si="2"/>
        <v>0</v>
      </c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</row>
    <row r="55" spans="1:101" s="61" customFormat="1" ht="15">
      <c r="A55" s="98" t="s">
        <v>35</v>
      </c>
      <c r="B55" s="88" t="s">
        <v>21</v>
      </c>
      <c r="C55" s="89">
        <f>SUMPRODUCT(('Setare fisier'!$C$16:$N$16=$B$6)*('Setare fisier'!$A$18:$A$56=A55)*('Setare fisier'!$B$18:$B$56=B55)*('Setare fisier'!$C$18:$N$56))</f>
        <v>0</v>
      </c>
      <c r="D55" s="89"/>
      <c r="E55" s="89"/>
      <c r="F55" s="30">
        <f t="shared" si="2"/>
        <v>0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</row>
    <row r="56" spans="1:101" s="61" customFormat="1" ht="15">
      <c r="A56" s="99" t="s">
        <v>64</v>
      </c>
      <c r="B56" s="88" t="s">
        <v>138</v>
      </c>
      <c r="C56" s="89">
        <f>SUMPRODUCT(('Setare fisier'!$C$16:$N$16=$B$6)*('Setare fisier'!$A$18:$A$56=A56)*('Setare fisier'!$B$18:$B$56=B57)*('Setare fisier'!$C$18:$N$56))</f>
        <v>0</v>
      </c>
      <c r="D56" s="89"/>
      <c r="E56" s="89"/>
      <c r="F56" s="30">
        <f t="shared" si="2"/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</row>
    <row r="57" spans="1:101" s="61" customFormat="1" ht="15">
      <c r="A57" s="99" t="s">
        <v>64</v>
      </c>
      <c r="B57" s="88" t="s">
        <v>137</v>
      </c>
      <c r="C57" s="89">
        <f>SUMPRODUCT(('Setare fisier'!$C$16:$N$16=$B$6)*('Setare fisier'!$A$18:$A$56=A57)*('Setare fisier'!$B$18:$B$56=B58)*('Setare fisier'!$C$18:$N$56))</f>
        <v>0</v>
      </c>
      <c r="D57" s="89"/>
      <c r="E57" s="89"/>
      <c r="F57" s="30">
        <f t="shared" si="2"/>
        <v>0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</row>
    <row r="58" spans="1:101" s="61" customFormat="1" ht="15">
      <c r="A58" s="99" t="s">
        <v>64</v>
      </c>
      <c r="B58" s="88" t="s">
        <v>40</v>
      </c>
      <c r="C58" s="89">
        <f>SUMPRODUCT(('Setare fisier'!$C$16:$N$16=$B$6)*('Setare fisier'!$A$18:$A$56=A58)*('Setare fisier'!$B$18:$B$56=B58)*('Setare fisier'!$C$18:$N$56))</f>
        <v>0</v>
      </c>
      <c r="D58" s="89"/>
      <c r="E58" s="89"/>
      <c r="F58" s="30">
        <f t="shared" si="2"/>
        <v>0</v>
      </c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</row>
    <row r="59" spans="1:101" s="61" customFormat="1" ht="15">
      <c r="A59" s="100" t="s">
        <v>45</v>
      </c>
      <c r="B59" s="91" t="s">
        <v>41</v>
      </c>
      <c r="C59" s="89">
        <f>SUMPRODUCT(('Setare fisier'!$C$16:$N$16=$B$6)*('Setare fisier'!$A$18:$A$56=A59)*('Setare fisier'!$B$18:$B$56=B59)*('Setare fisier'!$C$18:$N$56))</f>
        <v>0</v>
      </c>
      <c r="D59" s="89"/>
      <c r="E59" s="89"/>
      <c r="F59" s="30">
        <f t="shared" si="2"/>
        <v>0</v>
      </c>
      <c r="G59" s="15"/>
      <c r="H59" s="29"/>
      <c r="I59" s="29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</row>
    <row r="60" spans="1:101" s="93" customFormat="1" ht="30">
      <c r="A60" s="100" t="s">
        <v>45</v>
      </c>
      <c r="B60" s="91" t="s">
        <v>96</v>
      </c>
      <c r="C60" s="89">
        <f>SUMPRODUCT(('Setare fisier'!$C$16:$N$16=$B$6)*('Setare fisier'!$A$18:$A$56=A60)*('Setare fisier'!$B$18:$B$56=B60)*('Setare fisier'!$C$18:$N$56))</f>
        <v>0</v>
      </c>
      <c r="D60" s="89"/>
      <c r="E60" s="89"/>
      <c r="F60" s="30">
        <f t="shared" si="2"/>
        <v>0</v>
      </c>
      <c r="G60" s="28"/>
      <c r="H60" s="29"/>
      <c r="I60" s="29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</row>
    <row r="61" spans="1:101" s="94" customFormat="1" ht="15.75">
      <c r="A61" s="187" t="s">
        <v>0</v>
      </c>
      <c r="B61" s="187"/>
      <c r="C61" s="92">
        <f>SUM(C22:C60)</f>
        <v>0</v>
      </c>
      <c r="D61" s="92">
        <f>SUM(D22:D60)</f>
        <v>0</v>
      </c>
      <c r="E61" s="92">
        <f>SUM(E22:E60)</f>
        <v>0</v>
      </c>
      <c r="F61" s="31">
        <f>SUM(F22:F60)</f>
        <v>0</v>
      </c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</row>
    <row r="62" spans="1:101" s="94" customFormat="1">
      <c r="B62" s="95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</row>
    <row r="63" spans="1:101" s="94" customFormat="1">
      <c r="B63" s="95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</row>
    <row r="64" spans="1:101" s="94" customFormat="1">
      <c r="B64" s="95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</row>
    <row r="65" spans="2:95" s="94" customFormat="1">
      <c r="B65" s="95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</row>
    <row r="66" spans="2:95" s="94" customFormat="1">
      <c r="B66" s="95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</row>
    <row r="67" spans="2:95" s="94" customFormat="1">
      <c r="B67" s="95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</row>
    <row r="68" spans="2:95" s="94" customFormat="1">
      <c r="B68" s="95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</row>
    <row r="69" spans="2:95" s="94" customFormat="1">
      <c r="B69" s="95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</row>
    <row r="70" spans="2:95" s="94" customFormat="1">
      <c r="B70" s="95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</row>
    <row r="71" spans="2:95" s="94" customFormat="1">
      <c r="B71" s="95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</row>
    <row r="72" spans="2:95" s="94" customFormat="1">
      <c r="B72" s="95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</row>
    <row r="73" spans="2:95" s="94" customFormat="1">
      <c r="B73" s="95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</row>
    <row r="74" spans="2:95" s="94" customFormat="1">
      <c r="B74" s="95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</row>
    <row r="75" spans="2:95" s="94" customFormat="1">
      <c r="B75" s="95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</row>
    <row r="76" spans="2:95" s="94" customFormat="1">
      <c r="B76" s="95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</row>
    <row r="77" spans="2:95" s="94" customFormat="1">
      <c r="B77" s="95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</row>
    <row r="78" spans="2:95" s="94" customFormat="1">
      <c r="B78" s="95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</row>
    <row r="79" spans="2:95" s="94" customFormat="1">
      <c r="B79" s="95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</row>
    <row r="80" spans="2:95" s="94" customFormat="1">
      <c r="B80" s="95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</row>
    <row r="81" spans="2:95" s="94" customFormat="1">
      <c r="B81" s="95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</row>
    <row r="82" spans="2:95" s="94" customFormat="1">
      <c r="B82" s="95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</row>
    <row r="83" spans="2:95" s="94" customFormat="1">
      <c r="B83" s="95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</row>
    <row r="84" spans="2:95" s="94" customFormat="1">
      <c r="B84" s="95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</row>
    <row r="85" spans="2:95" s="94" customFormat="1">
      <c r="B85" s="95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</row>
    <row r="86" spans="2:95" s="94" customFormat="1">
      <c r="B86" s="95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</row>
    <row r="87" spans="2:95" s="94" customFormat="1">
      <c r="B87" s="95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</row>
    <row r="88" spans="2:95" s="94" customFormat="1">
      <c r="B88" s="95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</row>
    <row r="89" spans="2:95" s="94" customFormat="1">
      <c r="B89" s="95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</row>
    <row r="90" spans="2:95" s="94" customFormat="1">
      <c r="B90" s="95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</row>
    <row r="91" spans="2:95" s="94" customFormat="1">
      <c r="B91" s="95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</row>
    <row r="92" spans="2:95" s="94" customFormat="1">
      <c r="B92" s="95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</row>
    <row r="93" spans="2:95" s="94" customFormat="1">
      <c r="B93" s="95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</row>
    <row r="94" spans="2:95" s="94" customFormat="1">
      <c r="B94" s="95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</row>
    <row r="95" spans="2:95" s="94" customFormat="1">
      <c r="B95" s="95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</row>
    <row r="96" spans="2:95" s="94" customFormat="1">
      <c r="B96" s="95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</row>
    <row r="97" spans="2:95" s="94" customFormat="1">
      <c r="B97" s="95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</row>
    <row r="98" spans="2:95" s="94" customFormat="1">
      <c r="B98" s="95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</row>
    <row r="99" spans="2:95" s="94" customFormat="1">
      <c r="B99" s="95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</row>
    <row r="100" spans="2:95" s="94" customFormat="1">
      <c r="B100" s="95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</row>
    <row r="101" spans="2:95" s="94" customFormat="1">
      <c r="B101" s="95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</row>
    <row r="102" spans="2:95" s="94" customFormat="1">
      <c r="B102" s="95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</row>
    <row r="103" spans="2:95" s="94" customFormat="1">
      <c r="B103" s="95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</row>
    <row r="104" spans="2:95" s="94" customFormat="1">
      <c r="B104" s="95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</row>
    <row r="105" spans="2:95" s="94" customFormat="1">
      <c r="B105" s="95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</row>
    <row r="106" spans="2:95" s="94" customFormat="1">
      <c r="B106" s="95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</row>
    <row r="107" spans="2:95" s="94" customFormat="1">
      <c r="B107" s="95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</row>
    <row r="108" spans="2:95" s="94" customFormat="1">
      <c r="B108" s="95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</row>
    <row r="109" spans="2:95" s="94" customFormat="1">
      <c r="B109" s="95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</row>
    <row r="110" spans="2:95" s="94" customFormat="1">
      <c r="B110" s="95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</row>
    <row r="111" spans="2:95" s="94" customFormat="1">
      <c r="B111" s="95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</row>
    <row r="112" spans="2:95" s="94" customFormat="1">
      <c r="B112" s="95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</row>
    <row r="113" spans="2:95" s="94" customFormat="1">
      <c r="B113" s="95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</row>
    <row r="114" spans="2:95" s="94" customFormat="1">
      <c r="B114" s="95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</row>
    <row r="115" spans="2:95" s="94" customFormat="1">
      <c r="B115" s="95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</row>
    <row r="116" spans="2:95" s="94" customFormat="1">
      <c r="B116" s="95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</row>
    <row r="117" spans="2:95" s="94" customFormat="1">
      <c r="B117" s="95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</row>
    <row r="118" spans="2:95" s="94" customFormat="1">
      <c r="B118" s="95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</row>
    <row r="119" spans="2:95" s="94" customFormat="1">
      <c r="B119" s="95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</row>
    <row r="120" spans="2:95" s="94" customFormat="1">
      <c r="B120" s="95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</row>
    <row r="121" spans="2:95" s="94" customFormat="1">
      <c r="B121" s="95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</row>
    <row r="122" spans="2:95" s="94" customFormat="1">
      <c r="B122" s="95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</row>
    <row r="123" spans="2:95" s="94" customFormat="1">
      <c r="B123" s="95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</row>
    <row r="124" spans="2:95" s="94" customFormat="1">
      <c r="B124" s="95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</row>
    <row r="125" spans="2:95" s="94" customFormat="1">
      <c r="B125" s="95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</row>
    <row r="126" spans="2:95" s="94" customFormat="1">
      <c r="B126" s="95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</row>
    <row r="127" spans="2:95" s="94" customFormat="1">
      <c r="B127" s="95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</row>
    <row r="128" spans="2:95" s="94" customFormat="1">
      <c r="B128" s="95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</row>
    <row r="129" spans="2:95" s="94" customFormat="1">
      <c r="B129" s="95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</row>
    <row r="130" spans="2:95" s="94" customFormat="1">
      <c r="B130" s="95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</row>
    <row r="131" spans="2:95" s="94" customFormat="1">
      <c r="B131" s="95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</row>
    <row r="132" spans="2:95" s="94" customFormat="1">
      <c r="B132" s="95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</row>
    <row r="133" spans="2:95" s="94" customFormat="1">
      <c r="B133" s="95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</row>
    <row r="134" spans="2:95" s="94" customFormat="1">
      <c r="B134" s="95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</row>
    <row r="135" spans="2:95" s="94" customFormat="1">
      <c r="B135" s="95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</row>
    <row r="136" spans="2:95" s="94" customFormat="1">
      <c r="B136" s="95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</row>
    <row r="137" spans="2:95" s="94" customFormat="1">
      <c r="B137" s="95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</row>
    <row r="138" spans="2:95" s="94" customFormat="1">
      <c r="B138" s="95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</row>
    <row r="139" spans="2:95" s="94" customFormat="1">
      <c r="B139" s="95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</row>
    <row r="140" spans="2:95" s="94" customFormat="1">
      <c r="B140" s="95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</row>
    <row r="141" spans="2:95" s="94" customFormat="1">
      <c r="B141" s="95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</row>
    <row r="142" spans="2:95" s="94" customFormat="1">
      <c r="B142" s="95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</row>
    <row r="143" spans="2:95" s="94" customFormat="1">
      <c r="B143" s="95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</row>
    <row r="144" spans="2:95" s="94" customFormat="1">
      <c r="B144" s="95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</row>
    <row r="145" spans="2:95" s="94" customFormat="1">
      <c r="B145" s="95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</row>
    <row r="146" spans="2:95" s="94" customFormat="1">
      <c r="B146" s="95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</row>
    <row r="147" spans="2:95" s="94" customFormat="1">
      <c r="B147" s="95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</row>
    <row r="148" spans="2:95" s="94" customFormat="1">
      <c r="B148" s="95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</row>
    <row r="149" spans="2:95" s="94" customFormat="1">
      <c r="B149" s="95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</row>
    <row r="150" spans="2:95" s="94" customFormat="1">
      <c r="B150" s="95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</row>
    <row r="151" spans="2:95" s="94" customFormat="1">
      <c r="B151" s="95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</row>
    <row r="152" spans="2:95" s="94" customFormat="1">
      <c r="B152" s="95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</row>
    <row r="153" spans="2:95" s="94" customFormat="1">
      <c r="B153" s="95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</row>
    <row r="154" spans="2:95" s="94" customFormat="1">
      <c r="B154" s="95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</row>
    <row r="155" spans="2:95" s="94" customFormat="1">
      <c r="B155" s="95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</row>
    <row r="156" spans="2:95" s="94" customFormat="1">
      <c r="B156" s="95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</row>
    <row r="157" spans="2:95" s="94" customFormat="1">
      <c r="B157" s="95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</row>
    <row r="158" spans="2:95" s="94" customFormat="1">
      <c r="B158" s="95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</row>
    <row r="159" spans="2:95" s="94" customFormat="1">
      <c r="B159" s="95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</row>
    <row r="160" spans="2:95" s="94" customFormat="1">
      <c r="B160" s="95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</row>
    <row r="161" spans="2:95" s="94" customFormat="1">
      <c r="B161" s="95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</row>
    <row r="162" spans="2:95" s="94" customFormat="1">
      <c r="B162" s="95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</row>
    <row r="163" spans="2:95" s="94" customFormat="1">
      <c r="B163" s="95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</row>
    <row r="164" spans="2:95" s="94" customFormat="1">
      <c r="B164" s="95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</row>
    <row r="165" spans="2:95" s="94" customFormat="1">
      <c r="B165" s="95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</row>
    <row r="166" spans="2:95" s="94" customFormat="1">
      <c r="B166" s="95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</row>
    <row r="167" spans="2:95" s="94" customFormat="1">
      <c r="B167" s="95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</row>
    <row r="168" spans="2:95" s="94" customFormat="1">
      <c r="B168" s="95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</row>
    <row r="169" spans="2:95" s="94" customFormat="1">
      <c r="B169" s="95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</row>
    <row r="170" spans="2:95" s="94" customFormat="1">
      <c r="B170" s="95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</row>
    <row r="171" spans="2:95" s="94" customFormat="1">
      <c r="B171" s="95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</row>
    <row r="172" spans="2:95" s="94" customFormat="1">
      <c r="B172" s="95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</row>
    <row r="173" spans="2:95" s="94" customFormat="1">
      <c r="B173" s="95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</row>
    <row r="174" spans="2:95" s="94" customFormat="1">
      <c r="B174" s="95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</row>
    <row r="175" spans="2:95" s="94" customFormat="1">
      <c r="B175" s="95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</row>
    <row r="176" spans="2:95" s="94" customFormat="1">
      <c r="B176" s="95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</row>
    <row r="177" spans="2:95" s="94" customFormat="1">
      <c r="B177" s="95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</row>
    <row r="178" spans="2:95" s="94" customFormat="1">
      <c r="B178" s="95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</row>
    <row r="179" spans="2:95" s="94" customFormat="1">
      <c r="B179" s="95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</row>
    <row r="180" spans="2:95" s="94" customFormat="1">
      <c r="B180" s="95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</row>
    <row r="181" spans="2:95" s="94" customFormat="1">
      <c r="B181" s="95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</row>
    <row r="182" spans="2:95" s="94" customFormat="1">
      <c r="B182" s="95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</row>
    <row r="183" spans="2:95" s="94" customFormat="1">
      <c r="B183" s="95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</row>
    <row r="184" spans="2:95" s="94" customFormat="1">
      <c r="B184" s="95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</row>
    <row r="185" spans="2:95" s="94" customFormat="1">
      <c r="B185" s="95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</row>
    <row r="186" spans="2:95" s="94" customFormat="1">
      <c r="B186" s="95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</row>
    <row r="187" spans="2:95" s="94" customFormat="1">
      <c r="B187" s="95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</row>
    <row r="188" spans="2:95" s="94" customFormat="1">
      <c r="B188" s="95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</row>
    <row r="189" spans="2:95" s="94" customFormat="1">
      <c r="B189" s="95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</row>
    <row r="190" spans="2:95" s="94" customFormat="1">
      <c r="B190" s="95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</row>
    <row r="191" spans="2:95" s="94" customFormat="1">
      <c r="B191" s="95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</row>
    <row r="192" spans="2:95" s="94" customFormat="1">
      <c r="B192" s="95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</row>
    <row r="193" spans="2:95" s="94" customFormat="1">
      <c r="B193" s="95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</row>
    <row r="194" spans="2:95" s="94" customFormat="1">
      <c r="B194" s="95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</row>
    <row r="195" spans="2:95" s="94" customFormat="1">
      <c r="B195" s="95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</row>
    <row r="196" spans="2:95" s="94" customFormat="1">
      <c r="B196" s="95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</row>
    <row r="197" spans="2:95" s="94" customFormat="1">
      <c r="B197" s="95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</row>
    <row r="198" spans="2:95" s="94" customFormat="1">
      <c r="B198" s="95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</row>
    <row r="199" spans="2:95" s="94" customFormat="1">
      <c r="B199" s="95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</row>
    <row r="200" spans="2:95" s="94" customFormat="1">
      <c r="B200" s="95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</row>
    <row r="201" spans="2:95" s="94" customFormat="1">
      <c r="B201" s="95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</row>
    <row r="202" spans="2:95" s="94" customFormat="1">
      <c r="B202" s="95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</row>
    <row r="203" spans="2:95" s="94" customFormat="1">
      <c r="B203" s="95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</row>
    <row r="204" spans="2:95" s="94" customFormat="1">
      <c r="B204" s="95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</row>
    <row r="205" spans="2:95" s="94" customFormat="1">
      <c r="B205" s="95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</row>
    <row r="206" spans="2:95" s="94" customFormat="1">
      <c r="B206" s="95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</row>
    <row r="207" spans="2:95" s="94" customFormat="1">
      <c r="B207" s="95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</row>
    <row r="208" spans="2:95" s="94" customFormat="1">
      <c r="B208" s="95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</row>
    <row r="209" spans="2:95" s="94" customFormat="1">
      <c r="B209" s="95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</row>
    <row r="210" spans="2:95" s="94" customFormat="1">
      <c r="B210" s="95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</row>
    <row r="211" spans="2:95" s="94" customFormat="1">
      <c r="B211" s="95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</row>
    <row r="212" spans="2:95" s="94" customFormat="1">
      <c r="B212" s="95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</row>
    <row r="213" spans="2:95" s="94" customFormat="1">
      <c r="B213" s="95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</row>
    <row r="214" spans="2:95" s="94" customFormat="1">
      <c r="B214" s="95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</row>
    <row r="215" spans="2:95" s="94" customFormat="1">
      <c r="B215" s="95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</row>
    <row r="216" spans="2:95" s="94" customFormat="1">
      <c r="B216" s="95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</row>
    <row r="217" spans="2:95" s="94" customFormat="1">
      <c r="B217" s="95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</row>
    <row r="218" spans="2:95" s="94" customFormat="1">
      <c r="B218" s="95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</row>
    <row r="219" spans="2:95" s="94" customFormat="1">
      <c r="B219" s="95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</row>
    <row r="220" spans="2:95" s="94" customFormat="1">
      <c r="B220" s="95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</row>
    <row r="221" spans="2:95" s="94" customFormat="1">
      <c r="B221" s="95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</row>
    <row r="222" spans="2:95" s="94" customFormat="1">
      <c r="B222" s="95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</row>
    <row r="223" spans="2:95" s="94" customFormat="1">
      <c r="B223" s="95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</row>
    <row r="224" spans="2:95" s="94" customFormat="1">
      <c r="B224" s="95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</row>
    <row r="225" spans="2:95" s="94" customFormat="1">
      <c r="B225" s="95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</row>
    <row r="226" spans="2:95" s="94" customFormat="1">
      <c r="B226" s="95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</row>
    <row r="227" spans="2:95" s="94" customFormat="1">
      <c r="B227" s="95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</row>
    <row r="228" spans="2:95" s="94" customFormat="1">
      <c r="B228" s="95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</row>
    <row r="229" spans="2:95" s="94" customFormat="1">
      <c r="B229" s="95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</row>
    <row r="230" spans="2:95" s="94" customFormat="1">
      <c r="B230" s="95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</row>
    <row r="231" spans="2:95" s="94" customFormat="1">
      <c r="B231" s="95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</row>
    <row r="232" spans="2:95" s="94" customFormat="1">
      <c r="B232" s="95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</row>
    <row r="233" spans="2:95" s="94" customFormat="1">
      <c r="B233" s="95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</row>
    <row r="234" spans="2:95" s="94" customFormat="1">
      <c r="B234" s="95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</row>
    <row r="235" spans="2:95" s="94" customFormat="1">
      <c r="B235" s="95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</row>
    <row r="236" spans="2:95" s="94" customFormat="1">
      <c r="B236" s="95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</row>
    <row r="237" spans="2:95" s="94" customFormat="1">
      <c r="B237" s="95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</row>
    <row r="238" spans="2:95" s="94" customFormat="1">
      <c r="B238" s="95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</row>
    <row r="239" spans="2:95" s="94" customFormat="1">
      <c r="B239" s="95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</row>
    <row r="240" spans="2:95" s="94" customFormat="1">
      <c r="B240" s="95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</row>
    <row r="241" spans="2:95" s="94" customFormat="1">
      <c r="B241" s="95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</row>
    <row r="242" spans="2:95" s="94" customFormat="1">
      <c r="B242" s="95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</row>
    <row r="243" spans="2:95" s="94" customFormat="1">
      <c r="B243" s="95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</row>
    <row r="244" spans="2:95" s="94" customFormat="1">
      <c r="B244" s="95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</row>
    <row r="245" spans="2:95" s="94" customFormat="1">
      <c r="B245" s="95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</row>
    <row r="246" spans="2:95" s="94" customFormat="1">
      <c r="B246" s="95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</row>
    <row r="247" spans="2:95" s="94" customFormat="1">
      <c r="B247" s="95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</row>
    <row r="248" spans="2:95" s="94" customFormat="1">
      <c r="B248" s="95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</row>
    <row r="249" spans="2:95" s="94" customFormat="1">
      <c r="B249" s="95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</row>
    <row r="250" spans="2:95" s="94" customFormat="1">
      <c r="B250" s="95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</row>
    <row r="251" spans="2:95" s="94" customFormat="1">
      <c r="B251" s="95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</row>
    <row r="252" spans="2:95" s="94" customFormat="1">
      <c r="B252" s="95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</row>
    <row r="253" spans="2:95" s="94" customFormat="1">
      <c r="B253" s="95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</row>
    <row r="254" spans="2:95" s="94" customFormat="1">
      <c r="B254" s="95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</row>
    <row r="255" spans="2:95" s="94" customFormat="1">
      <c r="B255" s="95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</row>
    <row r="256" spans="2:95" s="94" customFormat="1">
      <c r="B256" s="95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</row>
    <row r="257" spans="2:95" s="94" customFormat="1">
      <c r="B257" s="95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</row>
    <row r="258" spans="2:95" s="94" customFormat="1">
      <c r="B258" s="95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</row>
    <row r="259" spans="2:95" s="94" customFormat="1">
      <c r="B259" s="95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</row>
    <row r="260" spans="2:95" s="94" customFormat="1">
      <c r="B260" s="95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</row>
    <row r="261" spans="2:95" s="94" customFormat="1">
      <c r="B261" s="95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</row>
    <row r="262" spans="2:95" s="94" customFormat="1">
      <c r="B262" s="95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</row>
    <row r="263" spans="2:95" s="94" customFormat="1">
      <c r="B263" s="95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</row>
    <row r="264" spans="2:95" s="94" customFormat="1">
      <c r="B264" s="95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</row>
    <row r="265" spans="2:95" s="94" customFormat="1">
      <c r="B265" s="95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</row>
    <row r="266" spans="2:95" s="94" customFormat="1">
      <c r="B266" s="95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</row>
    <row r="267" spans="2:95" s="94" customFormat="1">
      <c r="B267" s="95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</row>
    <row r="268" spans="2:95" s="94" customFormat="1">
      <c r="B268" s="95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</row>
    <row r="269" spans="2:95" s="94" customFormat="1">
      <c r="B269" s="95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</row>
    <row r="270" spans="2:95" s="94" customFormat="1">
      <c r="B270" s="95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</row>
    <row r="271" spans="2:95" s="94" customFormat="1">
      <c r="B271" s="95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</row>
    <row r="272" spans="2:95" s="94" customFormat="1">
      <c r="B272" s="95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</row>
    <row r="273" spans="2:95" s="94" customFormat="1">
      <c r="B273" s="95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</row>
    <row r="274" spans="2:95" s="94" customFormat="1">
      <c r="B274" s="95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</row>
    <row r="275" spans="2:95" s="94" customFormat="1">
      <c r="B275" s="95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</row>
    <row r="276" spans="2:95" s="94" customFormat="1">
      <c r="B276" s="95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</row>
    <row r="277" spans="2:95" s="94" customFormat="1">
      <c r="B277" s="95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</row>
    <row r="278" spans="2:95" s="94" customFormat="1">
      <c r="B278" s="95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</row>
    <row r="279" spans="2:95" s="94" customFormat="1">
      <c r="B279" s="95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</row>
    <row r="280" spans="2:95" s="94" customFormat="1">
      <c r="B280" s="95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</row>
    <row r="281" spans="2:95" s="94" customFormat="1">
      <c r="B281" s="95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</row>
    <row r="282" spans="2:95" s="94" customFormat="1">
      <c r="B282" s="95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</row>
    <row r="283" spans="2:95" s="94" customFormat="1">
      <c r="B283" s="95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</row>
    <row r="284" spans="2:95" s="94" customFormat="1">
      <c r="B284" s="95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</row>
    <row r="285" spans="2:95" s="94" customFormat="1">
      <c r="B285" s="95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</row>
    <row r="286" spans="2:95" s="94" customFormat="1">
      <c r="B286" s="95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</row>
    <row r="287" spans="2:95" s="94" customFormat="1">
      <c r="B287" s="95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</row>
    <row r="288" spans="2:95" s="94" customFormat="1">
      <c r="B288" s="95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</row>
    <row r="289" spans="1:95" s="94" customFormat="1">
      <c r="B289" s="95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</row>
    <row r="290" spans="1:95" s="94" customFormat="1">
      <c r="B290" s="95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</row>
    <row r="291" spans="1:95" s="94" customFormat="1">
      <c r="B291" s="95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</row>
    <row r="292" spans="1:95" s="94" customFormat="1">
      <c r="B292" s="95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</row>
    <row r="293" spans="1:95" s="94" customFormat="1">
      <c r="B293" s="95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</row>
    <row r="294" spans="1:95" s="94" customFormat="1">
      <c r="B294" s="95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</row>
    <row r="295" spans="1:95" s="94" customFormat="1">
      <c r="B295" s="95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</row>
    <row r="296" spans="1:95" s="94" customFormat="1">
      <c r="B296" s="95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</row>
    <row r="297" spans="1:95" s="94" customFormat="1">
      <c r="B297" s="95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</row>
    <row r="298" spans="1:95" s="94" customFormat="1">
      <c r="B298" s="95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</row>
    <row r="299" spans="1:95" s="94" customFormat="1">
      <c r="B299" s="95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</row>
    <row r="300" spans="1:95" s="94" customFormat="1">
      <c r="B300" s="95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</row>
    <row r="301" spans="1:95" s="94" customFormat="1">
      <c r="B301" s="95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</row>
    <row r="302" spans="1:95" s="94" customFormat="1">
      <c r="B302" s="95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</row>
    <row r="303" spans="1:95" s="94" customFormat="1">
      <c r="B303" s="95"/>
      <c r="F303" s="29"/>
      <c r="G303" s="29"/>
      <c r="H303" s="7"/>
      <c r="I303" s="7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</row>
    <row r="304" spans="1:95">
      <c r="A304" s="94"/>
      <c r="B304" s="95"/>
      <c r="C304" s="94"/>
      <c r="D304" s="94"/>
      <c r="E304" s="94"/>
      <c r="F304" s="29"/>
    </row>
  </sheetData>
  <autoFilter ref="A20:F20"/>
  <dataConsolidate/>
  <mergeCells count="10">
    <mergeCell ref="A14:B14"/>
    <mergeCell ref="A15:B15"/>
    <mergeCell ref="A16:B16"/>
    <mergeCell ref="A17:B17"/>
    <mergeCell ref="A61:B61"/>
    <mergeCell ref="A13:B13"/>
    <mergeCell ref="A8:B8"/>
    <mergeCell ref="A9:B9"/>
    <mergeCell ref="A10:B10"/>
    <mergeCell ref="A11:B11"/>
  </mergeCells>
  <conditionalFormatting sqref="F14:F17">
    <cfRule type="iconSet" priority="3">
      <iconSet iconSet="3Symbols2" reverse="1">
        <cfvo type="percent" val="0"/>
        <cfvo type="num" val="0"/>
        <cfvo type="num" val="0" gte="0"/>
      </iconSet>
    </cfRule>
  </conditionalFormatting>
  <conditionalFormatting sqref="F61">
    <cfRule type="iconSet" priority="2">
      <iconSet iconSet="3Symbols2">
        <cfvo type="percent" val="0"/>
        <cfvo type="num" val="0"/>
        <cfvo type="num" val="0"/>
      </iconSet>
    </cfRule>
  </conditionalFormatting>
  <conditionalFormatting sqref="F56:F57">
    <cfRule type="iconSet" priority="1">
      <iconSet iconSet="3Symbols2">
        <cfvo type="percent" val="0"/>
        <cfvo type="num" val="0"/>
        <cfvo type="num" val="0"/>
      </iconSet>
    </cfRule>
  </conditionalFormatting>
  <conditionalFormatting sqref="F6 F14:F17 F9:F11 F21:F60">
    <cfRule type="iconSet" priority="19">
      <iconSet iconSet="3Symbols2">
        <cfvo type="percent" val="0"/>
        <cfvo type="num" val="0"/>
        <cfvo type="num" val="0"/>
      </iconSet>
    </cfRule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CW304"/>
  <sheetViews>
    <sheetView workbookViewId="0">
      <pane ySplit="6" topLeftCell="A7" activePane="bottomLeft" state="frozen"/>
      <selection activeCell="A25" sqref="A25"/>
      <selection pane="bottomLeft" activeCell="A25" sqref="A25"/>
    </sheetView>
  </sheetViews>
  <sheetFormatPr defaultRowHeight="12.75"/>
  <cols>
    <col min="1" max="1" width="20.75" style="96" bestFit="1" customWidth="1"/>
    <col min="2" max="2" width="19.25" style="97" bestFit="1" customWidth="1"/>
    <col min="3" max="3" width="9.875" style="96" bestFit="1" customWidth="1"/>
    <col min="4" max="4" width="14.625" style="96" bestFit="1" customWidth="1"/>
    <col min="5" max="5" width="12.375" style="96" bestFit="1" customWidth="1"/>
    <col min="6" max="6" width="11" style="7" customWidth="1"/>
    <col min="7" max="7" width="9" style="7"/>
    <col min="8" max="8" width="20.75" style="7" customWidth="1"/>
    <col min="9" max="9" width="9" style="7" customWidth="1"/>
    <col min="10" max="46" width="9" style="7"/>
    <col min="47" max="95" width="9" style="1"/>
    <col min="96" max="16384" width="9" style="96"/>
  </cols>
  <sheetData>
    <row r="1" spans="1:101" s="59" customFormat="1">
      <c r="A1" s="64"/>
      <c r="B1" s="60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</row>
    <row r="2" spans="1:101" s="59" customFormat="1">
      <c r="B2" s="60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1" s="59" customFormat="1">
      <c r="B3" s="60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1" s="59" customFormat="1">
      <c r="B4" s="60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</row>
    <row r="5" spans="1:101" s="61" customFormat="1" ht="15.75">
      <c r="A5" s="23"/>
      <c r="B5" s="56"/>
      <c r="C5" s="24" t="s">
        <v>3</v>
      </c>
      <c r="D5" s="24" t="str">
        <f>CONCATENATE("Realizat ",'Setare fisier'!$B$6)</f>
        <v xml:space="preserve">Realizat </v>
      </c>
      <c r="E5" s="24" t="str">
        <f>CONCATENATE("Realizat ",'Setare fisier'!$C$6)</f>
        <v xml:space="preserve">Realizat </v>
      </c>
      <c r="F5" s="25" t="s">
        <v>4</v>
      </c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</row>
    <row r="6" spans="1:101" s="64" customFormat="1" ht="15.75">
      <c r="A6" s="105" t="s">
        <v>2</v>
      </c>
      <c r="B6" s="105" t="s">
        <v>108</v>
      </c>
      <c r="C6" s="62">
        <f>C11</f>
        <v>0</v>
      </c>
      <c r="D6" s="62">
        <f>D11</f>
        <v>0</v>
      </c>
      <c r="E6" s="62">
        <f>E11</f>
        <v>0</v>
      </c>
      <c r="F6" s="63">
        <f>F11</f>
        <v>0</v>
      </c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</row>
    <row r="7" spans="1:101" s="61" customFormat="1" ht="15">
      <c r="A7" s="65"/>
      <c r="B7" s="66"/>
      <c r="C7" s="67"/>
      <c r="D7" s="16"/>
      <c r="E7" s="16"/>
      <c r="F7" s="26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</row>
    <row r="8" spans="1:101" s="61" customFormat="1" ht="15.75">
      <c r="A8" s="213" t="s">
        <v>5</v>
      </c>
      <c r="B8" s="213"/>
      <c r="C8" s="68" t="s">
        <v>3</v>
      </c>
      <c r="D8" s="68" t="s">
        <v>93</v>
      </c>
      <c r="E8" s="68" t="s">
        <v>93</v>
      </c>
      <c r="F8" s="69" t="s">
        <v>4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</row>
    <row r="9" spans="1:101" s="61" customFormat="1" ht="15">
      <c r="A9" s="190" t="s">
        <v>6</v>
      </c>
      <c r="B9" s="190"/>
      <c r="C9" s="70">
        <f>C17</f>
        <v>0</v>
      </c>
      <c r="D9" s="70">
        <f>D17</f>
        <v>0</v>
      </c>
      <c r="E9" s="70">
        <f>E17</f>
        <v>0</v>
      </c>
      <c r="F9" s="71">
        <f>C9-D9-E9</f>
        <v>0</v>
      </c>
      <c r="G9" s="174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</row>
    <row r="10" spans="1:101" s="61" customFormat="1" ht="15">
      <c r="A10" s="190" t="s">
        <v>7</v>
      </c>
      <c r="B10" s="190"/>
      <c r="C10" s="70">
        <f>C61</f>
        <v>0</v>
      </c>
      <c r="D10" s="70">
        <f>D61</f>
        <v>0</v>
      </c>
      <c r="E10" s="70">
        <f>E61</f>
        <v>0</v>
      </c>
      <c r="F10" s="71">
        <f>C10-D10-E10</f>
        <v>0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</row>
    <row r="11" spans="1:101" s="61" customFormat="1" ht="15">
      <c r="A11" s="190" t="s">
        <v>8</v>
      </c>
      <c r="B11" s="190"/>
      <c r="C11" s="72">
        <f>C9-C10</f>
        <v>0</v>
      </c>
      <c r="D11" s="72">
        <f>D9-D10</f>
        <v>0</v>
      </c>
      <c r="E11" s="72">
        <f>E9-E10</f>
        <v>0</v>
      </c>
      <c r="F11" s="73">
        <f>F9-F10</f>
        <v>0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</row>
    <row r="12" spans="1:101" s="61" customFormat="1" ht="18.75">
      <c r="A12" s="65"/>
      <c r="B12" s="57"/>
      <c r="C12" s="19"/>
      <c r="D12" s="16"/>
      <c r="E12" s="16"/>
      <c r="F12" s="26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</row>
    <row r="13" spans="1:101" s="61" customFormat="1" ht="15.75">
      <c r="A13" s="212" t="s">
        <v>9</v>
      </c>
      <c r="B13" s="212"/>
      <c r="C13" s="74" t="s">
        <v>3</v>
      </c>
      <c r="D13" s="74" t="s">
        <v>93</v>
      </c>
      <c r="E13" s="74" t="s">
        <v>93</v>
      </c>
      <c r="F13" s="75" t="s">
        <v>4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</row>
    <row r="14" spans="1:101" s="61" customFormat="1" ht="15">
      <c r="A14" s="190" t="s">
        <v>13</v>
      </c>
      <c r="B14" s="191"/>
      <c r="C14" s="106">
        <f>HLOOKUP($B$6,'Setare fisier'!$A$8:$N$11,MATCH(A14,'Setare fisier'!$A$8:$A$11,0),0)</f>
        <v>0</v>
      </c>
      <c r="D14" s="76"/>
      <c r="E14" s="76"/>
      <c r="F14" s="77">
        <f>C14-D14-E14</f>
        <v>0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</row>
    <row r="15" spans="1:101" s="61" customFormat="1" ht="15">
      <c r="A15" s="190" t="s">
        <v>14</v>
      </c>
      <c r="B15" s="191"/>
      <c r="C15" s="106">
        <f>HLOOKUP($B$6,'Setare fisier'!$A$8:$N$11,MATCH(A15,'Setare fisier'!$A$8:$A$11,0),0)</f>
        <v>0</v>
      </c>
      <c r="D15" s="76"/>
      <c r="E15" s="76"/>
      <c r="F15" s="77">
        <f>C15-D15-E15</f>
        <v>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</row>
    <row r="16" spans="1:101" s="61" customFormat="1" ht="15">
      <c r="A16" s="190" t="s">
        <v>15</v>
      </c>
      <c r="B16" s="191"/>
      <c r="C16" s="106">
        <f>HLOOKUP($B$6,'Setare fisier'!$A$8:$N$11,MATCH(A16,'Setare fisier'!$A$8:$A$11,0),0)</f>
        <v>0</v>
      </c>
      <c r="D16" s="76"/>
      <c r="E16" s="76"/>
      <c r="F16" s="77">
        <f>C16-D16-E16</f>
        <v>0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</row>
    <row r="17" spans="1:101" s="61" customFormat="1" ht="15.75">
      <c r="A17" s="214"/>
      <c r="B17" s="214"/>
      <c r="C17" s="78">
        <f>SUM(C14:C16)</f>
        <v>0</v>
      </c>
      <c r="D17" s="78">
        <f>SUM(D14:D16)</f>
        <v>0</v>
      </c>
      <c r="E17" s="78">
        <f>SUM(E14:E16)</f>
        <v>0</v>
      </c>
      <c r="F17" s="79">
        <f>SUM(F14:F16)</f>
        <v>0</v>
      </c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</row>
    <row r="18" spans="1:101" s="61" customFormat="1" ht="18.75">
      <c r="A18" s="18"/>
      <c r="B18" s="58"/>
      <c r="C18" s="16"/>
      <c r="D18" s="17"/>
      <c r="E18" s="20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</row>
    <row r="19" spans="1:101" s="61" customFormat="1" ht="15.75">
      <c r="A19" s="80" t="s">
        <v>10</v>
      </c>
      <c r="B19" s="81"/>
      <c r="C19" s="80"/>
      <c r="D19" s="80"/>
      <c r="E19" s="82"/>
      <c r="F19" s="82"/>
      <c r="G19" s="83"/>
      <c r="H19" s="80" t="s">
        <v>46</v>
      </c>
      <c r="I19" s="80"/>
      <c r="J19" s="83"/>
      <c r="K19" s="83"/>
      <c r="L19" s="83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</row>
    <row r="20" spans="1:101" s="64" customFormat="1" ht="15" customHeight="1">
      <c r="A20" s="84" t="s">
        <v>62</v>
      </c>
      <c r="B20" s="85" t="s">
        <v>63</v>
      </c>
      <c r="C20" s="86" t="s">
        <v>3</v>
      </c>
      <c r="D20" s="24" t="str">
        <f>CONCATENATE("Realizat ",'Setare fisier'!$B$6)</f>
        <v xml:space="preserve">Realizat </v>
      </c>
      <c r="E20" s="24" t="str">
        <f>CONCATENATE("Realizat ",'Setare fisier'!$C$6)</f>
        <v xml:space="preserve">Realizat </v>
      </c>
      <c r="F20" s="86" t="s">
        <v>4</v>
      </c>
      <c r="G20" s="15"/>
      <c r="H20" s="87" t="s">
        <v>62</v>
      </c>
      <c r="I20" s="87" t="s">
        <v>0</v>
      </c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</row>
    <row r="21" spans="1:101" s="61" customFormat="1" ht="15">
      <c r="A21" s="100" t="s">
        <v>11</v>
      </c>
      <c r="B21" s="88" t="s">
        <v>139</v>
      </c>
      <c r="C21" s="89">
        <f>SUMPRODUCT(('Setare fisier'!$C$16:$N$16=$B$6)*('Setare fisier'!$A$18:$A$56=A21)*('Setare fisier'!$B$18:$B$56=B21)*('Setare fisier'!$C$18:$N$56))</f>
        <v>0</v>
      </c>
      <c r="D21" s="89"/>
      <c r="E21" s="89"/>
      <c r="F21" s="30">
        <f t="shared" ref="F21:F32" si="0">C21-D21-E21</f>
        <v>0</v>
      </c>
      <c r="G21" s="15"/>
      <c r="H21" s="173" t="s">
        <v>11</v>
      </c>
      <c r="I21" s="32">
        <f t="shared" ref="I21:I30" si="1">SUMIF(A:A,H23,D:D)+SUMIF(A:A,H23,E:E)</f>
        <v>0</v>
      </c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</row>
    <row r="22" spans="1:101" s="61" customFormat="1" ht="15">
      <c r="A22" s="100" t="s">
        <v>11</v>
      </c>
      <c r="B22" s="88" t="s">
        <v>12</v>
      </c>
      <c r="C22" s="89">
        <f>SUMPRODUCT(('Setare fisier'!$C$16:$N$16=$B$6)*('Setare fisier'!$A$18:$A$56=A22)*('Setare fisier'!$B$18:$B$56=B22)*('Setare fisier'!$C$18:$N$56))</f>
        <v>0</v>
      </c>
      <c r="D22" s="89"/>
      <c r="E22" s="89"/>
      <c r="F22" s="30">
        <f t="shared" si="0"/>
        <v>0</v>
      </c>
      <c r="G22" s="15"/>
      <c r="H22" s="173" t="s">
        <v>97</v>
      </c>
      <c r="I22" s="32">
        <f t="shared" si="1"/>
        <v>0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</row>
    <row r="23" spans="1:101" s="61" customFormat="1" ht="15">
      <c r="A23" s="100" t="s">
        <v>11</v>
      </c>
      <c r="B23" s="88" t="s">
        <v>16</v>
      </c>
      <c r="C23" s="89">
        <f>SUMPRODUCT(('Setare fisier'!$C$16:$N$16=$B$6)*('Setare fisier'!$A$18:$A$56=A23)*('Setare fisier'!$B$18:$B$56=B23)*('Setare fisier'!$C$18:$N$56))</f>
        <v>0</v>
      </c>
      <c r="D23" s="89"/>
      <c r="E23" s="89"/>
      <c r="F23" s="30">
        <f t="shared" si="0"/>
        <v>0</v>
      </c>
      <c r="G23" s="15"/>
      <c r="H23" s="172" t="s">
        <v>61</v>
      </c>
      <c r="I23" s="32">
        <f t="shared" si="1"/>
        <v>0</v>
      </c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</row>
    <row r="24" spans="1:101" s="61" customFormat="1" ht="15">
      <c r="A24" s="100" t="s">
        <v>11</v>
      </c>
      <c r="B24" s="88" t="s">
        <v>17</v>
      </c>
      <c r="C24" s="89">
        <f>SUMPRODUCT(('Setare fisier'!$C$16:$N$16=$B$6)*('Setare fisier'!$A$18:$A$56=A24)*('Setare fisier'!$B$18:$B$56=B24)*('Setare fisier'!$C$18:$N$56))</f>
        <v>0</v>
      </c>
      <c r="D24" s="89"/>
      <c r="E24" s="89"/>
      <c r="F24" s="30">
        <f t="shared" si="0"/>
        <v>0</v>
      </c>
      <c r="G24" s="15"/>
      <c r="H24" s="172" t="s">
        <v>23</v>
      </c>
      <c r="I24" s="32">
        <f t="shared" si="1"/>
        <v>0</v>
      </c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</row>
    <row r="25" spans="1:101" s="61" customFormat="1" ht="30">
      <c r="A25" s="100" t="s">
        <v>11</v>
      </c>
      <c r="B25" s="88" t="s">
        <v>18</v>
      </c>
      <c r="C25" s="89">
        <f>SUMPRODUCT(('Setare fisier'!$C$16:$N$16=$B$6)*('Setare fisier'!$A$18:$A$56=A25)*('Setare fisier'!$B$18:$B$56=B25)*('Setare fisier'!$C$18:$N$56))</f>
        <v>0</v>
      </c>
      <c r="D25" s="89"/>
      <c r="E25" s="89"/>
      <c r="F25" s="30">
        <f t="shared" si="0"/>
        <v>0</v>
      </c>
      <c r="G25" s="15"/>
      <c r="H25" s="172" t="s">
        <v>42</v>
      </c>
      <c r="I25" s="32">
        <f t="shared" si="1"/>
        <v>0</v>
      </c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</row>
    <row r="26" spans="1:101" s="61" customFormat="1" ht="15">
      <c r="A26" s="100" t="s">
        <v>11</v>
      </c>
      <c r="B26" s="88" t="s">
        <v>19</v>
      </c>
      <c r="C26" s="89">
        <f>SUMPRODUCT(('Setare fisier'!$C$16:$N$16=$B$6)*('Setare fisier'!$A$18:$A$56=A26)*('Setare fisier'!$B$18:$B$56=B26)*('Setare fisier'!$C$18:$N$56))</f>
        <v>0</v>
      </c>
      <c r="D26" s="89"/>
      <c r="E26" s="89"/>
      <c r="F26" s="30">
        <f t="shared" si="0"/>
        <v>0</v>
      </c>
      <c r="G26" s="15"/>
      <c r="H26" s="172" t="s">
        <v>31</v>
      </c>
      <c r="I26" s="32">
        <f t="shared" si="1"/>
        <v>0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</row>
    <row r="27" spans="1:101" s="61" customFormat="1" ht="15">
      <c r="A27" s="100" t="s">
        <v>11</v>
      </c>
      <c r="B27" s="88" t="s">
        <v>20</v>
      </c>
      <c r="C27" s="89">
        <f>SUMPRODUCT(('Setare fisier'!$C$16:$N$16=$B$6)*('Setare fisier'!$A$18:$A$56=A27)*('Setare fisier'!$B$18:$B$56=B27)*('Setare fisier'!$C$18:$N$56))</f>
        <v>0</v>
      </c>
      <c r="D27" s="89"/>
      <c r="E27" s="89"/>
      <c r="F27" s="30">
        <f t="shared" si="0"/>
        <v>0</v>
      </c>
      <c r="G27" s="15"/>
      <c r="H27" s="172" t="s">
        <v>43</v>
      </c>
      <c r="I27" s="32">
        <f t="shared" si="1"/>
        <v>0</v>
      </c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</row>
    <row r="28" spans="1:101" s="61" customFormat="1" ht="15">
      <c r="A28" s="100" t="s">
        <v>11</v>
      </c>
      <c r="B28" s="88" t="s">
        <v>39</v>
      </c>
      <c r="C28" s="89">
        <f>SUMPRODUCT(('Setare fisier'!$C$16:$N$16=$B$6)*('Setare fisier'!$A$18:$A$56=A28)*('Setare fisier'!$B$18:$B$56=B28)*('Setare fisier'!$C$18:$N$56))</f>
        <v>0</v>
      </c>
      <c r="D28" s="89"/>
      <c r="E28" s="89"/>
      <c r="F28" s="30">
        <f t="shared" si="0"/>
        <v>0</v>
      </c>
      <c r="G28" s="15"/>
      <c r="H28" s="172" t="s">
        <v>35</v>
      </c>
      <c r="I28" s="32">
        <f t="shared" si="1"/>
        <v>0</v>
      </c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</row>
    <row r="29" spans="1:101" s="61" customFormat="1" ht="15">
      <c r="A29" s="100" t="s">
        <v>11</v>
      </c>
      <c r="B29" s="88" t="s">
        <v>21</v>
      </c>
      <c r="C29" s="89">
        <f>SUMPRODUCT(('Setare fisier'!$C$16:$N$16=$B$6)*('Setare fisier'!$A$18:$A$56=A29)*('Setare fisier'!$B$18:$B$56=B29)*('Setare fisier'!$C$18:$N$56))</f>
        <v>0</v>
      </c>
      <c r="D29" s="89"/>
      <c r="E29" s="89"/>
      <c r="F29" s="30">
        <f t="shared" si="0"/>
        <v>0</v>
      </c>
      <c r="G29" s="15"/>
      <c r="H29" s="172" t="s">
        <v>64</v>
      </c>
      <c r="I29" s="32">
        <f t="shared" si="1"/>
        <v>0</v>
      </c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</row>
    <row r="30" spans="1:101" s="61" customFormat="1" ht="30">
      <c r="A30" s="98" t="s">
        <v>97</v>
      </c>
      <c r="B30" s="88" t="s">
        <v>98</v>
      </c>
      <c r="C30" s="89">
        <f>SUMPRODUCT(('Setare fisier'!$C$16:$N$16=$B$6)*('Setare fisier'!$A$18:$A$56=A30)*('Setare fisier'!$B$18:$B$56=B30)*('Setare fisier'!$C$18:$N$56))</f>
        <v>0</v>
      </c>
      <c r="D30" s="89"/>
      <c r="E30" s="89"/>
      <c r="F30" s="30">
        <f t="shared" si="0"/>
        <v>0</v>
      </c>
      <c r="G30" s="15"/>
      <c r="H30" s="172" t="s">
        <v>45</v>
      </c>
      <c r="I30" s="32">
        <f t="shared" si="1"/>
        <v>0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</row>
    <row r="31" spans="1:101" s="61" customFormat="1" ht="15" customHeight="1">
      <c r="A31" s="98" t="s">
        <v>97</v>
      </c>
      <c r="B31" s="88" t="s">
        <v>99</v>
      </c>
      <c r="C31" s="89">
        <f>SUMPRODUCT(('Setare fisier'!$C$16:$N$16=$B$6)*('Setare fisier'!$A$18:$A$56=A31)*('Setare fisier'!$B$18:$B$56=B31)*('Setare fisier'!$C$18:$N$56))</f>
        <v>0</v>
      </c>
      <c r="D31" s="89"/>
      <c r="E31" s="89"/>
      <c r="F31" s="30">
        <f t="shared" si="0"/>
        <v>0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</row>
    <row r="32" spans="1:101" s="61" customFormat="1" ht="30">
      <c r="A32" s="99" t="s">
        <v>61</v>
      </c>
      <c r="B32" s="88" t="s">
        <v>94</v>
      </c>
      <c r="C32" s="89">
        <f>SUMPRODUCT(('Setare fisier'!$C$16:$N$16=$B$6)*('Setare fisier'!$A$18:$A$56=A32)*('Setare fisier'!$B$18:$B$56=B32)*('Setare fisier'!$C$18:$N$56))</f>
        <v>0</v>
      </c>
      <c r="D32" s="89"/>
      <c r="E32" s="89"/>
      <c r="F32" s="30">
        <f t="shared" si="0"/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</row>
    <row r="33" spans="1:101" s="61" customFormat="1" ht="15">
      <c r="A33" s="99" t="s">
        <v>61</v>
      </c>
      <c r="B33" s="88" t="s">
        <v>22</v>
      </c>
      <c r="C33" s="89">
        <f>SUMPRODUCT(('Setare fisier'!$C$16:$N$16=$B$6)*('Setare fisier'!$A$18:$A$56=A33)*('Setare fisier'!$B$18:$B$56=B33)*('Setare fisier'!$C$18:$N$56))</f>
        <v>0</v>
      </c>
      <c r="D33" s="89"/>
      <c r="E33" s="89"/>
      <c r="F33" s="30">
        <f>C33-D33-E33</f>
        <v>0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</row>
    <row r="34" spans="1:101" s="61" customFormat="1" ht="15">
      <c r="A34" s="99" t="s">
        <v>61</v>
      </c>
      <c r="B34" s="88" t="s">
        <v>38</v>
      </c>
      <c r="C34" s="89">
        <f>SUMPRODUCT(('Setare fisier'!$C$16:$N$16=$B$6)*('Setare fisier'!$A$18:$A$56=A34)*('Setare fisier'!$B$18:$B$56=B34)*('Setare fisier'!$C$18:$N$56))</f>
        <v>0</v>
      </c>
      <c r="D34" s="89"/>
      <c r="E34" s="89"/>
      <c r="F34" s="30">
        <f>C34-D34-E34</f>
        <v>0</v>
      </c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</row>
    <row r="35" spans="1:101" s="61" customFormat="1" ht="15">
      <c r="A35" s="99" t="s">
        <v>61</v>
      </c>
      <c r="B35" s="88" t="s">
        <v>21</v>
      </c>
      <c r="C35" s="89">
        <f>SUMPRODUCT(('Setare fisier'!$C$16:$N$16=$B$6)*('Setare fisier'!$A$18:$A$56=A35)*('Setare fisier'!$B$18:$B$56=B35)*('Setare fisier'!$C$18:$N$56))</f>
        <v>0</v>
      </c>
      <c r="D35" s="89"/>
      <c r="E35" s="89"/>
      <c r="F35" s="30">
        <f>C35-D35-E35</f>
        <v>0</v>
      </c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</row>
    <row r="36" spans="1:101" s="61" customFormat="1" ht="15">
      <c r="A36" s="100" t="s">
        <v>23</v>
      </c>
      <c r="B36" s="88" t="s">
        <v>24</v>
      </c>
      <c r="C36" s="89">
        <f>SUMPRODUCT(('Setare fisier'!$C$16:$N$16=$B$6)*('Setare fisier'!$A$18:$A$56=A36)*('Setare fisier'!$B$18:$B$56=B36)*('Setare fisier'!$C$18:$N$56))</f>
        <v>0</v>
      </c>
      <c r="D36" s="89"/>
      <c r="E36" s="89"/>
      <c r="F36" s="30">
        <f>C36-D36-E36</f>
        <v>0</v>
      </c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</row>
    <row r="37" spans="1:101" s="61" customFormat="1" ht="15">
      <c r="A37" s="100" t="s">
        <v>23</v>
      </c>
      <c r="B37" s="88" t="s">
        <v>95</v>
      </c>
      <c r="C37" s="89">
        <f>SUMPRODUCT(('Setare fisier'!$C$16:$N$16=$B$6)*('Setare fisier'!$A$18:$A$56=A37)*('Setare fisier'!$B$18:$B$56=B37)*('Setare fisier'!$C$18:$N$56))</f>
        <v>0</v>
      </c>
      <c r="D37" s="89"/>
      <c r="E37" s="89"/>
      <c r="F37" s="30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</row>
    <row r="38" spans="1:101" s="61" customFormat="1" ht="15">
      <c r="A38" s="100" t="s">
        <v>23</v>
      </c>
      <c r="B38" s="88" t="s">
        <v>25</v>
      </c>
      <c r="C38" s="89">
        <f>SUMPRODUCT(('Setare fisier'!$C$16:$N$16=$B$6)*('Setare fisier'!$A$18:$A$56=A38)*('Setare fisier'!$B$18:$B$56=B38)*('Setare fisier'!$C$18:$N$56))</f>
        <v>0</v>
      </c>
      <c r="D38" s="89"/>
      <c r="E38" s="89"/>
      <c r="F38" s="30">
        <f t="shared" ref="F38:F60" si="2">C38-D38-E38</f>
        <v>0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</row>
    <row r="39" spans="1:101" s="61" customFormat="1" ht="15">
      <c r="A39" s="100" t="s">
        <v>23</v>
      </c>
      <c r="B39" s="88" t="s">
        <v>26</v>
      </c>
      <c r="C39" s="89">
        <f>SUMPRODUCT(('Setare fisier'!$C$16:$N$16=$B$6)*('Setare fisier'!$A$18:$A$56=A39)*('Setare fisier'!$B$18:$B$56=B39)*('Setare fisier'!$C$18:$N$56))</f>
        <v>0</v>
      </c>
      <c r="D39" s="89"/>
      <c r="E39" s="89"/>
      <c r="F39" s="30">
        <f t="shared" si="2"/>
        <v>0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</row>
    <row r="40" spans="1:101" s="61" customFormat="1" ht="15">
      <c r="A40" s="100" t="s">
        <v>23</v>
      </c>
      <c r="B40" s="88" t="s">
        <v>27</v>
      </c>
      <c r="C40" s="89">
        <f>SUMPRODUCT(('Setare fisier'!$C$16:$N$16=$B$6)*('Setare fisier'!$A$18:$A$56=A40)*('Setare fisier'!$B$18:$B$56=B40)*('Setare fisier'!$C$18:$N$56))</f>
        <v>0</v>
      </c>
      <c r="D40" s="89"/>
      <c r="E40" s="89"/>
      <c r="F40" s="30">
        <f t="shared" si="2"/>
        <v>0</v>
      </c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</row>
    <row r="41" spans="1:101" s="61" customFormat="1" ht="15">
      <c r="A41" s="101" t="s">
        <v>42</v>
      </c>
      <c r="B41" s="88" t="s">
        <v>28</v>
      </c>
      <c r="C41" s="89">
        <f>SUMPRODUCT(('Setare fisier'!$C$16:$N$16=$B$6)*('Setare fisier'!$A$18:$A$56=A41)*('Setare fisier'!$B$18:$B$56=B41)*('Setare fisier'!$C$18:$N$56))</f>
        <v>0</v>
      </c>
      <c r="D41" s="89"/>
      <c r="E41" s="89"/>
      <c r="F41" s="30">
        <f t="shared" si="2"/>
        <v>0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</row>
    <row r="42" spans="1:101" s="61" customFormat="1" ht="15">
      <c r="A42" s="101" t="s">
        <v>42</v>
      </c>
      <c r="B42" s="88" t="s">
        <v>29</v>
      </c>
      <c r="C42" s="89">
        <f>SUMPRODUCT(('Setare fisier'!$C$16:$N$16=$B$6)*('Setare fisier'!$A$18:$A$56=A42)*('Setare fisier'!$B$18:$B$56=B42)*('Setare fisier'!$C$18:$N$56))</f>
        <v>0</v>
      </c>
      <c r="D42" s="89"/>
      <c r="E42" s="89"/>
      <c r="F42" s="30">
        <f t="shared" si="2"/>
        <v>0</v>
      </c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</row>
    <row r="43" spans="1:101" s="61" customFormat="1" ht="15">
      <c r="A43" s="101" t="s">
        <v>42</v>
      </c>
      <c r="B43" s="88" t="s">
        <v>30</v>
      </c>
      <c r="C43" s="89">
        <f>SUMPRODUCT(('Setare fisier'!$C$16:$N$16=$B$6)*('Setare fisier'!$A$18:$A$56=A43)*('Setare fisier'!$B$18:$B$56=B43)*('Setare fisier'!$C$18:$N$56))</f>
        <v>0</v>
      </c>
      <c r="D43" s="89"/>
      <c r="E43" s="89"/>
      <c r="F43" s="30">
        <f t="shared" si="2"/>
        <v>0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</row>
    <row r="44" spans="1:101" s="61" customFormat="1" ht="15">
      <c r="A44" s="99" t="s">
        <v>31</v>
      </c>
      <c r="B44" s="88" t="s">
        <v>1</v>
      </c>
      <c r="C44" s="89">
        <f>SUMPRODUCT(('Setare fisier'!$C$16:$N$16=$B$6)*('Setare fisier'!$A$18:$A$56=A44)*('Setare fisier'!$B$18:$B$56=B44)*('Setare fisier'!$C$18:$N$56))</f>
        <v>0</v>
      </c>
      <c r="D44" s="89"/>
      <c r="E44" s="89"/>
      <c r="F44" s="30">
        <f t="shared" si="2"/>
        <v>0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</row>
    <row r="45" spans="1:101" s="61" customFormat="1" ht="15">
      <c r="A45" s="99" t="s">
        <v>31</v>
      </c>
      <c r="B45" s="88" t="s">
        <v>32</v>
      </c>
      <c r="C45" s="89">
        <f>SUMPRODUCT(('Setare fisier'!$C$16:$N$16=$B$6)*('Setare fisier'!$A$18:$A$56=A45)*('Setare fisier'!$B$18:$B$56=B45)*('Setare fisier'!$C$18:$N$56))</f>
        <v>0</v>
      </c>
      <c r="D45" s="89"/>
      <c r="E45" s="89"/>
      <c r="F45" s="30">
        <f t="shared" si="2"/>
        <v>0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</row>
    <row r="46" spans="1:101" s="61" customFormat="1" ht="15">
      <c r="A46" s="99" t="s">
        <v>31</v>
      </c>
      <c r="B46" s="88" t="s">
        <v>33</v>
      </c>
      <c r="C46" s="89">
        <f>SUMPRODUCT(('Setare fisier'!$C$16:$N$16=$B$6)*('Setare fisier'!$A$18:$A$56=A46)*('Setare fisier'!$B$18:$B$56=B46)*('Setare fisier'!$C$18:$N$56))</f>
        <v>0</v>
      </c>
      <c r="D46" s="89"/>
      <c r="E46" s="89"/>
      <c r="F46" s="30">
        <f t="shared" si="2"/>
        <v>0</v>
      </c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</row>
    <row r="47" spans="1:101" s="61" customFormat="1" ht="15">
      <c r="A47" s="99" t="s">
        <v>31</v>
      </c>
      <c r="B47" s="88" t="s">
        <v>34</v>
      </c>
      <c r="C47" s="89">
        <f>SUMPRODUCT(('Setare fisier'!$C$16:$N$16=$B$6)*('Setare fisier'!$A$18:$A$56=A47)*('Setare fisier'!$B$18:$B$56=B47)*('Setare fisier'!$C$18:$N$56))</f>
        <v>0</v>
      </c>
      <c r="D47" s="89"/>
      <c r="E47" s="89"/>
      <c r="F47" s="30">
        <f t="shared" si="2"/>
        <v>0</v>
      </c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</row>
    <row r="48" spans="1:101" s="61" customFormat="1" ht="15">
      <c r="A48" s="99" t="s">
        <v>31</v>
      </c>
      <c r="B48" s="88" t="s">
        <v>21</v>
      </c>
      <c r="C48" s="89">
        <f>SUMPRODUCT(('Setare fisier'!$C$16:$N$16=$B$6)*('Setare fisier'!$A$18:$A$56=A48)*('Setare fisier'!$B$18:$B$56=B48)*('Setare fisier'!$C$18:$N$56))</f>
        <v>0</v>
      </c>
      <c r="D48" s="89"/>
      <c r="E48" s="89"/>
      <c r="F48" s="30">
        <f t="shared" si="2"/>
        <v>0</v>
      </c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</row>
    <row r="49" spans="1:101" s="61" customFormat="1" ht="15">
      <c r="A49" s="100" t="s">
        <v>43</v>
      </c>
      <c r="B49" s="90" t="s">
        <v>1</v>
      </c>
      <c r="C49" s="89">
        <f>SUMPRODUCT(('Setare fisier'!$C$16:$N$16=$B$6)*('Setare fisier'!$A$18:$A$56=A49)*('Setare fisier'!$B$18:$B$56=B49)*('Setare fisier'!$C$18:$N$56))</f>
        <v>0</v>
      </c>
      <c r="D49" s="89"/>
      <c r="E49" s="89"/>
      <c r="F49" s="30">
        <f t="shared" si="2"/>
        <v>0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</row>
    <row r="50" spans="1:101" s="61" customFormat="1" ht="15">
      <c r="A50" s="100" t="s">
        <v>43</v>
      </c>
      <c r="B50" s="90" t="s">
        <v>33</v>
      </c>
      <c r="C50" s="89">
        <f>SUMPRODUCT(('Setare fisier'!$C$16:$N$16=$B$6)*('Setare fisier'!$A$18:$A$56=A50)*('Setare fisier'!$B$18:$B$56=B50)*('Setare fisier'!$C$18:$N$56))</f>
        <v>0</v>
      </c>
      <c r="D50" s="89"/>
      <c r="E50" s="89"/>
      <c r="F50" s="30">
        <f t="shared" si="2"/>
        <v>0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</row>
    <row r="51" spans="1:101" s="61" customFormat="1" ht="15">
      <c r="A51" s="100" t="s">
        <v>43</v>
      </c>
      <c r="B51" s="90" t="s">
        <v>44</v>
      </c>
      <c r="C51" s="89">
        <f>SUMPRODUCT(('Setare fisier'!$C$16:$N$16=$B$6)*('Setare fisier'!$A$18:$A$56=A51)*('Setare fisier'!$B$18:$B$56=B51)*('Setare fisier'!$C$18:$N$56))</f>
        <v>0</v>
      </c>
      <c r="D51" s="89"/>
      <c r="E51" s="89"/>
      <c r="F51" s="30">
        <f t="shared" si="2"/>
        <v>0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</row>
    <row r="52" spans="1:101" s="61" customFormat="1" ht="15">
      <c r="A52" s="100" t="s">
        <v>43</v>
      </c>
      <c r="B52" s="90" t="s">
        <v>21</v>
      </c>
      <c r="C52" s="89">
        <f>SUMPRODUCT(('Setare fisier'!$C$16:$N$16=$B$6)*('Setare fisier'!$A$18:$A$56=A52)*('Setare fisier'!$B$18:$B$56=B52)*('Setare fisier'!$C$18:$N$56))</f>
        <v>0</v>
      </c>
      <c r="D52" s="89"/>
      <c r="E52" s="89"/>
      <c r="F52" s="30">
        <f t="shared" si="2"/>
        <v>0</v>
      </c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</row>
    <row r="53" spans="1:101" s="61" customFormat="1" ht="15">
      <c r="A53" s="98" t="s">
        <v>35</v>
      </c>
      <c r="B53" s="88" t="s">
        <v>36</v>
      </c>
      <c r="C53" s="89">
        <f>SUMPRODUCT(('Setare fisier'!$C$16:$N$16=$B$6)*('Setare fisier'!$A$18:$A$56=A53)*('Setare fisier'!$B$18:$B$56=B53)*('Setare fisier'!$C$18:$N$56))</f>
        <v>0</v>
      </c>
      <c r="D53" s="89"/>
      <c r="E53" s="89"/>
      <c r="F53" s="30">
        <f t="shared" si="2"/>
        <v>0</v>
      </c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</row>
    <row r="54" spans="1:101" s="61" customFormat="1" ht="15">
      <c r="A54" s="98" t="s">
        <v>35</v>
      </c>
      <c r="B54" s="88" t="s">
        <v>37</v>
      </c>
      <c r="C54" s="89">
        <f>SUMPRODUCT(('Setare fisier'!$C$16:$N$16=$B$6)*('Setare fisier'!$A$18:$A$56=A54)*('Setare fisier'!$B$18:$B$56=B54)*('Setare fisier'!$C$18:$N$56))</f>
        <v>0</v>
      </c>
      <c r="D54" s="89"/>
      <c r="E54" s="89"/>
      <c r="F54" s="30">
        <f t="shared" si="2"/>
        <v>0</v>
      </c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</row>
    <row r="55" spans="1:101" s="61" customFormat="1" ht="15">
      <c r="A55" s="98" t="s">
        <v>35</v>
      </c>
      <c r="B55" s="88" t="s">
        <v>21</v>
      </c>
      <c r="C55" s="89">
        <f>SUMPRODUCT(('Setare fisier'!$C$16:$N$16=$B$6)*('Setare fisier'!$A$18:$A$56=A55)*('Setare fisier'!$B$18:$B$56=B55)*('Setare fisier'!$C$18:$N$56))</f>
        <v>0</v>
      </c>
      <c r="D55" s="89"/>
      <c r="E55" s="89"/>
      <c r="F55" s="30">
        <f t="shared" si="2"/>
        <v>0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</row>
    <row r="56" spans="1:101" s="61" customFormat="1" ht="15">
      <c r="A56" s="99" t="s">
        <v>64</v>
      </c>
      <c r="B56" s="88" t="s">
        <v>138</v>
      </c>
      <c r="C56" s="89">
        <f>SUMPRODUCT(('Setare fisier'!$C$16:$N$16=$B$6)*('Setare fisier'!$A$18:$A$56=A56)*('Setare fisier'!$B$18:$B$56=B57)*('Setare fisier'!$C$18:$N$56))</f>
        <v>0</v>
      </c>
      <c r="D56" s="89"/>
      <c r="E56" s="89"/>
      <c r="F56" s="30">
        <f t="shared" si="2"/>
        <v>0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</row>
    <row r="57" spans="1:101" s="61" customFormat="1" ht="15">
      <c r="A57" s="99" t="s">
        <v>64</v>
      </c>
      <c r="B57" s="88" t="s">
        <v>137</v>
      </c>
      <c r="C57" s="89">
        <f>SUMPRODUCT(('Setare fisier'!$C$16:$N$16=$B$6)*('Setare fisier'!$A$18:$A$56=A57)*('Setare fisier'!$B$18:$B$56=B58)*('Setare fisier'!$C$18:$N$56))</f>
        <v>0</v>
      </c>
      <c r="D57" s="89"/>
      <c r="E57" s="89"/>
      <c r="F57" s="30">
        <f t="shared" si="2"/>
        <v>0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</row>
    <row r="58" spans="1:101" s="61" customFormat="1" ht="15">
      <c r="A58" s="99" t="s">
        <v>64</v>
      </c>
      <c r="B58" s="88" t="s">
        <v>40</v>
      </c>
      <c r="C58" s="89">
        <f>SUMPRODUCT(('Setare fisier'!$C$16:$N$16=$B$6)*('Setare fisier'!$A$18:$A$56=A58)*('Setare fisier'!$B$18:$B$56=B58)*('Setare fisier'!$C$18:$N$56))</f>
        <v>0</v>
      </c>
      <c r="D58" s="89"/>
      <c r="E58" s="89"/>
      <c r="F58" s="30">
        <f t="shared" si="2"/>
        <v>0</v>
      </c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</row>
    <row r="59" spans="1:101" s="61" customFormat="1" ht="15">
      <c r="A59" s="100" t="s">
        <v>45</v>
      </c>
      <c r="B59" s="91" t="s">
        <v>41</v>
      </c>
      <c r="C59" s="89">
        <f>SUMPRODUCT(('Setare fisier'!$C$16:$N$16=$B$6)*('Setare fisier'!$A$18:$A$56=A59)*('Setare fisier'!$B$18:$B$56=B59)*('Setare fisier'!$C$18:$N$56))</f>
        <v>0</v>
      </c>
      <c r="D59" s="89"/>
      <c r="E59" s="89"/>
      <c r="F59" s="30">
        <f t="shared" si="2"/>
        <v>0</v>
      </c>
      <c r="G59" s="15"/>
      <c r="H59" s="29"/>
      <c r="I59" s="29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</row>
    <row r="60" spans="1:101" s="93" customFormat="1" ht="30">
      <c r="A60" s="100" t="s">
        <v>45</v>
      </c>
      <c r="B60" s="91" t="s">
        <v>96</v>
      </c>
      <c r="C60" s="89">
        <f>SUMPRODUCT(('Setare fisier'!$C$16:$N$16=$B$6)*('Setare fisier'!$A$18:$A$56=A60)*('Setare fisier'!$B$18:$B$56=B60)*('Setare fisier'!$C$18:$N$56))</f>
        <v>0</v>
      </c>
      <c r="D60" s="89"/>
      <c r="E60" s="89"/>
      <c r="F60" s="30">
        <f t="shared" si="2"/>
        <v>0</v>
      </c>
      <c r="G60" s="28"/>
      <c r="H60" s="29"/>
      <c r="I60" s="29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</row>
    <row r="61" spans="1:101" s="94" customFormat="1" ht="15.75">
      <c r="A61" s="187" t="s">
        <v>0</v>
      </c>
      <c r="B61" s="187"/>
      <c r="C61" s="92">
        <f>SUM(C22:C60)</f>
        <v>0</v>
      </c>
      <c r="D61" s="92">
        <f>SUM(D22:D60)</f>
        <v>0</v>
      </c>
      <c r="E61" s="92">
        <f>SUM(E22:E60)</f>
        <v>0</v>
      </c>
      <c r="F61" s="31">
        <f>SUM(F22:F60)</f>
        <v>0</v>
      </c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</row>
    <row r="62" spans="1:101" s="94" customFormat="1">
      <c r="B62" s="95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</row>
    <row r="63" spans="1:101" s="94" customFormat="1">
      <c r="B63" s="95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</row>
    <row r="64" spans="1:101" s="94" customFormat="1">
      <c r="B64" s="95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</row>
    <row r="65" spans="2:95" s="94" customFormat="1">
      <c r="B65" s="95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</row>
    <row r="66" spans="2:95" s="94" customFormat="1">
      <c r="B66" s="95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</row>
    <row r="67" spans="2:95" s="94" customFormat="1">
      <c r="B67" s="95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</row>
    <row r="68" spans="2:95" s="94" customFormat="1">
      <c r="B68" s="95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</row>
    <row r="69" spans="2:95" s="94" customFormat="1">
      <c r="B69" s="95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</row>
    <row r="70" spans="2:95" s="94" customFormat="1">
      <c r="B70" s="95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</row>
    <row r="71" spans="2:95" s="94" customFormat="1">
      <c r="B71" s="95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</row>
    <row r="72" spans="2:95" s="94" customFormat="1">
      <c r="B72" s="95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</row>
    <row r="73" spans="2:95" s="94" customFormat="1">
      <c r="B73" s="95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</row>
    <row r="74" spans="2:95" s="94" customFormat="1">
      <c r="B74" s="95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</row>
    <row r="75" spans="2:95" s="94" customFormat="1">
      <c r="B75" s="95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</row>
    <row r="76" spans="2:95" s="94" customFormat="1">
      <c r="B76" s="95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</row>
    <row r="77" spans="2:95" s="94" customFormat="1">
      <c r="B77" s="95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</row>
    <row r="78" spans="2:95" s="94" customFormat="1">
      <c r="B78" s="95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</row>
    <row r="79" spans="2:95" s="94" customFormat="1">
      <c r="B79" s="95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</row>
    <row r="80" spans="2:95" s="94" customFormat="1">
      <c r="B80" s="95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</row>
    <row r="81" spans="2:95" s="94" customFormat="1">
      <c r="B81" s="95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</row>
    <row r="82" spans="2:95" s="94" customFormat="1">
      <c r="B82" s="95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</row>
    <row r="83" spans="2:95" s="94" customFormat="1">
      <c r="B83" s="95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</row>
    <row r="84" spans="2:95" s="94" customFormat="1">
      <c r="B84" s="95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</row>
    <row r="85" spans="2:95" s="94" customFormat="1">
      <c r="B85" s="95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</row>
    <row r="86" spans="2:95" s="94" customFormat="1">
      <c r="B86" s="95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</row>
    <row r="87" spans="2:95" s="94" customFormat="1">
      <c r="B87" s="95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</row>
    <row r="88" spans="2:95" s="94" customFormat="1">
      <c r="B88" s="95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</row>
    <row r="89" spans="2:95" s="94" customFormat="1">
      <c r="B89" s="95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</row>
    <row r="90" spans="2:95" s="94" customFormat="1">
      <c r="B90" s="95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</row>
    <row r="91" spans="2:95" s="94" customFormat="1">
      <c r="B91" s="95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</row>
    <row r="92" spans="2:95" s="94" customFormat="1">
      <c r="B92" s="95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</row>
    <row r="93" spans="2:95" s="94" customFormat="1">
      <c r="B93" s="95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</row>
    <row r="94" spans="2:95" s="94" customFormat="1">
      <c r="B94" s="95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</row>
    <row r="95" spans="2:95" s="94" customFormat="1">
      <c r="B95" s="95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</row>
    <row r="96" spans="2:95" s="94" customFormat="1">
      <c r="B96" s="95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</row>
    <row r="97" spans="2:95" s="94" customFormat="1">
      <c r="B97" s="95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</row>
    <row r="98" spans="2:95" s="94" customFormat="1">
      <c r="B98" s="95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</row>
    <row r="99" spans="2:95" s="94" customFormat="1">
      <c r="B99" s="95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</row>
    <row r="100" spans="2:95" s="94" customFormat="1">
      <c r="B100" s="95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</row>
    <row r="101" spans="2:95" s="94" customFormat="1">
      <c r="B101" s="95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</row>
    <row r="102" spans="2:95" s="94" customFormat="1">
      <c r="B102" s="95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</row>
    <row r="103" spans="2:95" s="94" customFormat="1">
      <c r="B103" s="95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</row>
    <row r="104" spans="2:95" s="94" customFormat="1">
      <c r="B104" s="95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</row>
    <row r="105" spans="2:95" s="94" customFormat="1">
      <c r="B105" s="95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</row>
    <row r="106" spans="2:95" s="94" customFormat="1">
      <c r="B106" s="95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</row>
    <row r="107" spans="2:95" s="94" customFormat="1">
      <c r="B107" s="95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</row>
    <row r="108" spans="2:95" s="94" customFormat="1">
      <c r="B108" s="95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</row>
    <row r="109" spans="2:95" s="94" customFormat="1">
      <c r="B109" s="95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</row>
    <row r="110" spans="2:95" s="94" customFormat="1">
      <c r="B110" s="95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</row>
    <row r="111" spans="2:95" s="94" customFormat="1">
      <c r="B111" s="95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</row>
    <row r="112" spans="2:95" s="94" customFormat="1">
      <c r="B112" s="95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</row>
    <row r="113" spans="2:95" s="94" customFormat="1">
      <c r="B113" s="95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</row>
    <row r="114" spans="2:95" s="94" customFormat="1">
      <c r="B114" s="95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</row>
    <row r="115" spans="2:95" s="94" customFormat="1">
      <c r="B115" s="95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</row>
    <row r="116" spans="2:95" s="94" customFormat="1">
      <c r="B116" s="95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</row>
    <row r="117" spans="2:95" s="94" customFormat="1">
      <c r="B117" s="95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</row>
    <row r="118" spans="2:95" s="94" customFormat="1">
      <c r="B118" s="95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</row>
    <row r="119" spans="2:95" s="94" customFormat="1">
      <c r="B119" s="95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</row>
    <row r="120" spans="2:95" s="94" customFormat="1">
      <c r="B120" s="95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</row>
    <row r="121" spans="2:95" s="94" customFormat="1">
      <c r="B121" s="95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</row>
    <row r="122" spans="2:95" s="94" customFormat="1">
      <c r="B122" s="95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</row>
    <row r="123" spans="2:95" s="94" customFormat="1">
      <c r="B123" s="95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</row>
    <row r="124" spans="2:95" s="94" customFormat="1">
      <c r="B124" s="95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</row>
    <row r="125" spans="2:95" s="94" customFormat="1">
      <c r="B125" s="95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</row>
    <row r="126" spans="2:95" s="94" customFormat="1">
      <c r="B126" s="95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</row>
    <row r="127" spans="2:95" s="94" customFormat="1">
      <c r="B127" s="95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</row>
    <row r="128" spans="2:95" s="94" customFormat="1">
      <c r="B128" s="95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</row>
    <row r="129" spans="2:95" s="94" customFormat="1">
      <c r="B129" s="95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</row>
    <row r="130" spans="2:95" s="94" customFormat="1">
      <c r="B130" s="95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</row>
    <row r="131" spans="2:95" s="94" customFormat="1">
      <c r="B131" s="95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</row>
    <row r="132" spans="2:95" s="94" customFormat="1">
      <c r="B132" s="95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</row>
    <row r="133" spans="2:95" s="94" customFormat="1">
      <c r="B133" s="95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</row>
    <row r="134" spans="2:95" s="94" customFormat="1">
      <c r="B134" s="95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</row>
    <row r="135" spans="2:95" s="94" customFormat="1">
      <c r="B135" s="95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</row>
    <row r="136" spans="2:95" s="94" customFormat="1">
      <c r="B136" s="95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</row>
    <row r="137" spans="2:95" s="94" customFormat="1">
      <c r="B137" s="95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</row>
    <row r="138" spans="2:95" s="94" customFormat="1">
      <c r="B138" s="95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</row>
    <row r="139" spans="2:95" s="94" customFormat="1">
      <c r="B139" s="95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</row>
    <row r="140" spans="2:95" s="94" customFormat="1">
      <c r="B140" s="95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</row>
    <row r="141" spans="2:95" s="94" customFormat="1">
      <c r="B141" s="95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</row>
    <row r="142" spans="2:95" s="94" customFormat="1">
      <c r="B142" s="95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</row>
    <row r="143" spans="2:95" s="94" customFormat="1">
      <c r="B143" s="95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</row>
    <row r="144" spans="2:95" s="94" customFormat="1">
      <c r="B144" s="95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</row>
    <row r="145" spans="2:95" s="94" customFormat="1">
      <c r="B145" s="95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</row>
    <row r="146" spans="2:95" s="94" customFormat="1">
      <c r="B146" s="95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</row>
    <row r="147" spans="2:95" s="94" customFormat="1">
      <c r="B147" s="95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</row>
    <row r="148" spans="2:95" s="94" customFormat="1">
      <c r="B148" s="95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</row>
    <row r="149" spans="2:95" s="94" customFormat="1">
      <c r="B149" s="95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</row>
    <row r="150" spans="2:95" s="94" customFormat="1">
      <c r="B150" s="95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</row>
    <row r="151" spans="2:95" s="94" customFormat="1">
      <c r="B151" s="95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</row>
    <row r="152" spans="2:95" s="94" customFormat="1">
      <c r="B152" s="95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</row>
    <row r="153" spans="2:95" s="94" customFormat="1">
      <c r="B153" s="95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</row>
    <row r="154" spans="2:95" s="94" customFormat="1">
      <c r="B154" s="95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</row>
    <row r="155" spans="2:95" s="94" customFormat="1">
      <c r="B155" s="95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</row>
    <row r="156" spans="2:95" s="94" customFormat="1">
      <c r="B156" s="95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</row>
    <row r="157" spans="2:95" s="94" customFormat="1">
      <c r="B157" s="95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</row>
    <row r="158" spans="2:95" s="94" customFormat="1">
      <c r="B158" s="95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</row>
    <row r="159" spans="2:95" s="94" customFormat="1">
      <c r="B159" s="95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</row>
    <row r="160" spans="2:95" s="94" customFormat="1">
      <c r="B160" s="95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</row>
    <row r="161" spans="2:95" s="94" customFormat="1">
      <c r="B161" s="95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</row>
    <row r="162" spans="2:95" s="94" customFormat="1">
      <c r="B162" s="95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</row>
    <row r="163" spans="2:95" s="94" customFormat="1">
      <c r="B163" s="95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</row>
    <row r="164" spans="2:95" s="94" customFormat="1">
      <c r="B164" s="95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</row>
    <row r="165" spans="2:95" s="94" customFormat="1">
      <c r="B165" s="95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</row>
    <row r="166" spans="2:95" s="94" customFormat="1">
      <c r="B166" s="95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</row>
    <row r="167" spans="2:95" s="94" customFormat="1">
      <c r="B167" s="95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</row>
    <row r="168" spans="2:95" s="94" customFormat="1">
      <c r="B168" s="95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</row>
    <row r="169" spans="2:95" s="94" customFormat="1">
      <c r="B169" s="95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</row>
    <row r="170" spans="2:95" s="94" customFormat="1">
      <c r="B170" s="95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</row>
    <row r="171" spans="2:95" s="94" customFormat="1">
      <c r="B171" s="95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</row>
    <row r="172" spans="2:95" s="94" customFormat="1">
      <c r="B172" s="95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</row>
    <row r="173" spans="2:95" s="94" customFormat="1">
      <c r="B173" s="95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</row>
    <row r="174" spans="2:95" s="94" customFormat="1">
      <c r="B174" s="95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</row>
    <row r="175" spans="2:95" s="94" customFormat="1">
      <c r="B175" s="95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</row>
    <row r="176" spans="2:95" s="94" customFormat="1">
      <c r="B176" s="95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</row>
    <row r="177" spans="2:95" s="94" customFormat="1">
      <c r="B177" s="95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</row>
    <row r="178" spans="2:95" s="94" customFormat="1">
      <c r="B178" s="95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</row>
    <row r="179" spans="2:95" s="94" customFormat="1">
      <c r="B179" s="95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</row>
    <row r="180" spans="2:95" s="94" customFormat="1">
      <c r="B180" s="95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</row>
    <row r="181" spans="2:95" s="94" customFormat="1">
      <c r="B181" s="95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</row>
    <row r="182" spans="2:95" s="94" customFormat="1">
      <c r="B182" s="95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</row>
    <row r="183" spans="2:95" s="94" customFormat="1">
      <c r="B183" s="95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</row>
    <row r="184" spans="2:95" s="94" customFormat="1">
      <c r="B184" s="95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</row>
    <row r="185" spans="2:95" s="94" customFormat="1">
      <c r="B185" s="95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</row>
    <row r="186" spans="2:95" s="94" customFormat="1">
      <c r="B186" s="95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</row>
    <row r="187" spans="2:95" s="94" customFormat="1">
      <c r="B187" s="95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</row>
    <row r="188" spans="2:95" s="94" customFormat="1">
      <c r="B188" s="95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</row>
    <row r="189" spans="2:95" s="94" customFormat="1">
      <c r="B189" s="95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</row>
    <row r="190" spans="2:95" s="94" customFormat="1">
      <c r="B190" s="95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</row>
    <row r="191" spans="2:95" s="94" customFormat="1">
      <c r="B191" s="95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</row>
    <row r="192" spans="2:95" s="94" customFormat="1">
      <c r="B192" s="95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</row>
    <row r="193" spans="2:95" s="94" customFormat="1">
      <c r="B193" s="95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</row>
    <row r="194" spans="2:95" s="94" customFormat="1">
      <c r="B194" s="95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</row>
    <row r="195" spans="2:95" s="94" customFormat="1">
      <c r="B195" s="95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</row>
    <row r="196" spans="2:95" s="94" customFormat="1">
      <c r="B196" s="95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</row>
    <row r="197" spans="2:95" s="94" customFormat="1">
      <c r="B197" s="95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</row>
    <row r="198" spans="2:95" s="94" customFormat="1">
      <c r="B198" s="95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</row>
    <row r="199" spans="2:95" s="94" customFormat="1">
      <c r="B199" s="95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</row>
    <row r="200" spans="2:95" s="94" customFormat="1">
      <c r="B200" s="95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</row>
    <row r="201" spans="2:95" s="94" customFormat="1">
      <c r="B201" s="95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</row>
    <row r="202" spans="2:95" s="94" customFormat="1">
      <c r="B202" s="95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</row>
    <row r="203" spans="2:95" s="94" customFormat="1">
      <c r="B203" s="95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</row>
    <row r="204" spans="2:95" s="94" customFormat="1">
      <c r="B204" s="95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</row>
    <row r="205" spans="2:95" s="94" customFormat="1">
      <c r="B205" s="95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</row>
    <row r="206" spans="2:95" s="94" customFormat="1">
      <c r="B206" s="95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</row>
    <row r="207" spans="2:95" s="94" customFormat="1">
      <c r="B207" s="95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</row>
    <row r="208" spans="2:95" s="94" customFormat="1">
      <c r="B208" s="95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</row>
    <row r="209" spans="2:95" s="94" customFormat="1">
      <c r="B209" s="95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</row>
    <row r="210" spans="2:95" s="94" customFormat="1">
      <c r="B210" s="95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</row>
    <row r="211" spans="2:95" s="94" customFormat="1">
      <c r="B211" s="95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</row>
    <row r="212" spans="2:95" s="94" customFormat="1">
      <c r="B212" s="95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</row>
    <row r="213" spans="2:95" s="94" customFormat="1">
      <c r="B213" s="95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</row>
    <row r="214" spans="2:95" s="94" customFormat="1">
      <c r="B214" s="95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</row>
    <row r="215" spans="2:95" s="94" customFormat="1">
      <c r="B215" s="95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</row>
    <row r="216" spans="2:95" s="94" customFormat="1">
      <c r="B216" s="95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</row>
    <row r="217" spans="2:95" s="94" customFormat="1">
      <c r="B217" s="95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</row>
    <row r="218" spans="2:95" s="94" customFormat="1">
      <c r="B218" s="95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</row>
    <row r="219" spans="2:95" s="94" customFormat="1">
      <c r="B219" s="95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</row>
    <row r="220" spans="2:95" s="94" customFormat="1">
      <c r="B220" s="95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</row>
    <row r="221" spans="2:95" s="94" customFormat="1">
      <c r="B221" s="95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</row>
    <row r="222" spans="2:95" s="94" customFormat="1">
      <c r="B222" s="95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</row>
    <row r="223" spans="2:95" s="94" customFormat="1">
      <c r="B223" s="95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</row>
    <row r="224" spans="2:95" s="94" customFormat="1">
      <c r="B224" s="95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</row>
    <row r="225" spans="2:95" s="94" customFormat="1">
      <c r="B225" s="95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</row>
    <row r="226" spans="2:95" s="94" customFormat="1">
      <c r="B226" s="95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</row>
    <row r="227" spans="2:95" s="94" customFormat="1">
      <c r="B227" s="95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</row>
    <row r="228" spans="2:95" s="94" customFormat="1">
      <c r="B228" s="95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</row>
    <row r="229" spans="2:95" s="94" customFormat="1">
      <c r="B229" s="95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</row>
    <row r="230" spans="2:95" s="94" customFormat="1">
      <c r="B230" s="95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</row>
    <row r="231" spans="2:95" s="94" customFormat="1">
      <c r="B231" s="95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</row>
    <row r="232" spans="2:95" s="94" customFormat="1">
      <c r="B232" s="95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</row>
    <row r="233" spans="2:95" s="94" customFormat="1">
      <c r="B233" s="95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</row>
    <row r="234" spans="2:95" s="94" customFormat="1">
      <c r="B234" s="95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</row>
    <row r="235" spans="2:95" s="94" customFormat="1">
      <c r="B235" s="95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</row>
    <row r="236" spans="2:95" s="94" customFormat="1">
      <c r="B236" s="95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</row>
    <row r="237" spans="2:95" s="94" customFormat="1">
      <c r="B237" s="95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</row>
    <row r="238" spans="2:95" s="94" customFormat="1">
      <c r="B238" s="95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</row>
    <row r="239" spans="2:95" s="94" customFormat="1">
      <c r="B239" s="95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</row>
    <row r="240" spans="2:95" s="94" customFormat="1">
      <c r="B240" s="95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</row>
    <row r="241" spans="2:95" s="94" customFormat="1">
      <c r="B241" s="95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</row>
    <row r="242" spans="2:95" s="94" customFormat="1">
      <c r="B242" s="95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</row>
    <row r="243" spans="2:95" s="94" customFormat="1">
      <c r="B243" s="95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</row>
    <row r="244" spans="2:95" s="94" customFormat="1">
      <c r="B244" s="95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</row>
    <row r="245" spans="2:95" s="94" customFormat="1">
      <c r="B245" s="95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</row>
    <row r="246" spans="2:95" s="94" customFormat="1">
      <c r="B246" s="95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</row>
    <row r="247" spans="2:95" s="94" customFormat="1">
      <c r="B247" s="95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</row>
    <row r="248" spans="2:95" s="94" customFormat="1">
      <c r="B248" s="95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</row>
    <row r="249" spans="2:95" s="94" customFormat="1">
      <c r="B249" s="95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</row>
    <row r="250" spans="2:95" s="94" customFormat="1">
      <c r="B250" s="95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</row>
    <row r="251" spans="2:95" s="94" customFormat="1">
      <c r="B251" s="95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</row>
    <row r="252" spans="2:95" s="94" customFormat="1">
      <c r="B252" s="95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</row>
    <row r="253" spans="2:95" s="94" customFormat="1">
      <c r="B253" s="95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</row>
    <row r="254" spans="2:95" s="94" customFormat="1">
      <c r="B254" s="95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</row>
    <row r="255" spans="2:95" s="94" customFormat="1">
      <c r="B255" s="95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</row>
    <row r="256" spans="2:95" s="94" customFormat="1">
      <c r="B256" s="95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</row>
    <row r="257" spans="2:95" s="94" customFormat="1">
      <c r="B257" s="95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</row>
    <row r="258" spans="2:95" s="94" customFormat="1">
      <c r="B258" s="95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</row>
    <row r="259" spans="2:95" s="94" customFormat="1">
      <c r="B259" s="95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</row>
    <row r="260" spans="2:95" s="94" customFormat="1">
      <c r="B260" s="95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</row>
    <row r="261" spans="2:95" s="94" customFormat="1">
      <c r="B261" s="95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</row>
    <row r="262" spans="2:95" s="94" customFormat="1">
      <c r="B262" s="95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</row>
    <row r="263" spans="2:95" s="94" customFormat="1">
      <c r="B263" s="95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</row>
    <row r="264" spans="2:95" s="94" customFormat="1">
      <c r="B264" s="95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</row>
    <row r="265" spans="2:95" s="94" customFormat="1">
      <c r="B265" s="95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</row>
    <row r="266" spans="2:95" s="94" customFormat="1">
      <c r="B266" s="95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</row>
    <row r="267" spans="2:95" s="94" customFormat="1">
      <c r="B267" s="95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</row>
    <row r="268" spans="2:95" s="94" customFormat="1">
      <c r="B268" s="95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</row>
    <row r="269" spans="2:95" s="94" customFormat="1">
      <c r="B269" s="95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</row>
    <row r="270" spans="2:95" s="94" customFormat="1">
      <c r="B270" s="95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</row>
    <row r="271" spans="2:95" s="94" customFormat="1">
      <c r="B271" s="95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</row>
    <row r="272" spans="2:95" s="94" customFormat="1">
      <c r="B272" s="95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</row>
    <row r="273" spans="2:95" s="94" customFormat="1">
      <c r="B273" s="95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</row>
    <row r="274" spans="2:95" s="94" customFormat="1">
      <c r="B274" s="95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</row>
    <row r="275" spans="2:95" s="94" customFormat="1">
      <c r="B275" s="95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</row>
    <row r="276" spans="2:95" s="94" customFormat="1">
      <c r="B276" s="95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</row>
    <row r="277" spans="2:95" s="94" customFormat="1">
      <c r="B277" s="95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</row>
    <row r="278" spans="2:95" s="94" customFormat="1">
      <c r="B278" s="95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</row>
    <row r="279" spans="2:95" s="94" customFormat="1">
      <c r="B279" s="95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</row>
    <row r="280" spans="2:95" s="94" customFormat="1">
      <c r="B280" s="95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</row>
    <row r="281" spans="2:95" s="94" customFormat="1">
      <c r="B281" s="95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</row>
    <row r="282" spans="2:95" s="94" customFormat="1">
      <c r="B282" s="95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</row>
    <row r="283" spans="2:95" s="94" customFormat="1">
      <c r="B283" s="95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</row>
    <row r="284" spans="2:95" s="94" customFormat="1">
      <c r="B284" s="95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</row>
    <row r="285" spans="2:95" s="94" customFormat="1">
      <c r="B285" s="95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</row>
    <row r="286" spans="2:95" s="94" customFormat="1">
      <c r="B286" s="95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</row>
    <row r="287" spans="2:95" s="94" customFormat="1">
      <c r="B287" s="95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</row>
    <row r="288" spans="2:95" s="94" customFormat="1">
      <c r="B288" s="95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</row>
    <row r="289" spans="1:95" s="94" customFormat="1">
      <c r="B289" s="95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</row>
    <row r="290" spans="1:95" s="94" customFormat="1">
      <c r="B290" s="95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</row>
    <row r="291" spans="1:95" s="94" customFormat="1">
      <c r="B291" s="95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</row>
    <row r="292" spans="1:95" s="94" customFormat="1">
      <c r="B292" s="95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</row>
    <row r="293" spans="1:95" s="94" customFormat="1">
      <c r="B293" s="95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</row>
    <row r="294" spans="1:95" s="94" customFormat="1">
      <c r="B294" s="95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</row>
    <row r="295" spans="1:95" s="94" customFormat="1">
      <c r="B295" s="95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</row>
    <row r="296" spans="1:95" s="94" customFormat="1">
      <c r="B296" s="95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</row>
    <row r="297" spans="1:95" s="94" customFormat="1">
      <c r="B297" s="95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</row>
    <row r="298" spans="1:95" s="94" customFormat="1">
      <c r="B298" s="95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</row>
    <row r="299" spans="1:95" s="94" customFormat="1">
      <c r="B299" s="95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</row>
    <row r="300" spans="1:95" s="94" customFormat="1">
      <c r="B300" s="95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</row>
    <row r="301" spans="1:95" s="94" customFormat="1">
      <c r="B301" s="95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</row>
    <row r="302" spans="1:95" s="94" customFormat="1">
      <c r="B302" s="95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</row>
    <row r="303" spans="1:95" s="94" customFormat="1">
      <c r="B303" s="95"/>
      <c r="F303" s="29"/>
      <c r="G303" s="29"/>
      <c r="H303" s="7"/>
      <c r="I303" s="7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</row>
    <row r="304" spans="1:95">
      <c r="A304" s="94"/>
      <c r="B304" s="95"/>
      <c r="C304" s="94"/>
      <c r="D304" s="94"/>
      <c r="E304" s="94"/>
      <c r="F304" s="29"/>
    </row>
  </sheetData>
  <autoFilter ref="A20:F20"/>
  <dataConsolidate/>
  <mergeCells count="10">
    <mergeCell ref="A14:B14"/>
    <mergeCell ref="A15:B15"/>
    <mergeCell ref="A16:B16"/>
    <mergeCell ref="A17:B17"/>
    <mergeCell ref="A61:B61"/>
    <mergeCell ref="A13:B13"/>
    <mergeCell ref="A8:B8"/>
    <mergeCell ref="A9:B9"/>
    <mergeCell ref="A10:B10"/>
    <mergeCell ref="A11:B11"/>
  </mergeCells>
  <conditionalFormatting sqref="F14:F17">
    <cfRule type="iconSet" priority="3">
      <iconSet iconSet="3Symbols2" reverse="1">
        <cfvo type="percent" val="0"/>
        <cfvo type="num" val="0"/>
        <cfvo type="num" val="0" gte="0"/>
      </iconSet>
    </cfRule>
  </conditionalFormatting>
  <conditionalFormatting sqref="F61">
    <cfRule type="iconSet" priority="2">
      <iconSet iconSet="3Symbols2">
        <cfvo type="percent" val="0"/>
        <cfvo type="num" val="0"/>
        <cfvo type="num" val="0"/>
      </iconSet>
    </cfRule>
  </conditionalFormatting>
  <conditionalFormatting sqref="F56:F57">
    <cfRule type="iconSet" priority="1">
      <iconSet iconSet="3Symbols2">
        <cfvo type="percent" val="0"/>
        <cfvo type="num" val="0"/>
        <cfvo type="num" val="0"/>
      </iconSet>
    </cfRule>
  </conditionalFormatting>
  <conditionalFormatting sqref="F6 F14:F17 F9:F11 F21:F60">
    <cfRule type="iconSet" priority="19">
      <iconSet iconSet="3Symbols2">
        <cfvo type="percent" val="0"/>
        <cfvo type="num" val="0"/>
        <cfvo type="num" val="0"/>
      </iconSet>
    </cfRule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</vt:i4>
      </vt:variant>
    </vt:vector>
  </HeadingPairs>
  <TitlesOfParts>
    <vt:vector size="20" baseType="lpstr">
      <vt:lpstr>Index</vt:lpstr>
      <vt:lpstr>Setare fisier</vt:lpstr>
      <vt:lpstr>Colectare date anual</vt:lpstr>
      <vt:lpstr>Raport Anual</vt:lpstr>
      <vt:lpstr>Raport Lunar</vt:lpstr>
      <vt:lpstr>Economii</vt:lpstr>
      <vt:lpstr>Balanta Ianuarie</vt:lpstr>
      <vt:lpstr>Balanta Februarie</vt:lpstr>
      <vt:lpstr>Balanta Martie</vt:lpstr>
      <vt:lpstr>Balanta Aprilie</vt:lpstr>
      <vt:lpstr>Balanta Mai</vt:lpstr>
      <vt:lpstr>Balanta Iunie</vt:lpstr>
      <vt:lpstr>Balanta Iulie</vt:lpstr>
      <vt:lpstr>Balanta August</vt:lpstr>
      <vt:lpstr>Balanta Septembrie</vt:lpstr>
      <vt:lpstr>Balanta Octombrie</vt:lpstr>
      <vt:lpstr>Balanta Noiembrie</vt:lpstr>
      <vt:lpstr>Balanta Decembrie</vt:lpstr>
      <vt:lpstr>Lista_luni</vt:lpstr>
      <vt:lpstr>Lista_titulari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Bogdana</dc:creator>
  <cp:lastModifiedBy>Munteanus</cp:lastModifiedBy>
  <cp:lastPrinted>2011-05-27T08:38:35Z</cp:lastPrinted>
  <dcterms:created xsi:type="dcterms:W3CDTF">2011-05-26T14:06:55Z</dcterms:created>
  <dcterms:modified xsi:type="dcterms:W3CDTF">2012-03-10T06:45:22Z</dcterms:modified>
</cp:coreProperties>
</file>